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1760" activeTab="1"/>
  </bookViews>
  <sheets>
    <sheet name="Pokyny pro vyplnění" sheetId="11" r:id="rId1"/>
    <sheet name="Stavba" sheetId="1" r:id="rId2"/>
    <sheet name="VzorPolozky" sheetId="10" state="hidden" r:id="rId3"/>
    <sheet name="01 1. část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1. část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1. část Pol'!$A$1:$W$324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6" i="1" l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323" i="12"/>
  <c r="G8" i="12"/>
  <c r="K8" i="12"/>
  <c r="O8" i="12"/>
  <c r="V8" i="12"/>
  <c r="G9" i="12"/>
  <c r="I9" i="12"/>
  <c r="I8" i="12" s="1"/>
  <c r="K9" i="12"/>
  <c r="M9" i="12"/>
  <c r="M8" i="12" s="1"/>
  <c r="O9" i="12"/>
  <c r="Q9" i="12"/>
  <c r="Q8" i="12" s="1"/>
  <c r="V9" i="12"/>
  <c r="G29" i="12"/>
  <c r="I29" i="12"/>
  <c r="I28" i="12" s="1"/>
  <c r="K29" i="12"/>
  <c r="M29" i="12"/>
  <c r="O29" i="12"/>
  <c r="Q29" i="12"/>
  <c r="Q28" i="12" s="1"/>
  <c r="V29" i="12"/>
  <c r="G31" i="12"/>
  <c r="G28" i="12" s="1"/>
  <c r="I31" i="12"/>
  <c r="K31" i="12"/>
  <c r="K28" i="12" s="1"/>
  <c r="O31" i="12"/>
  <c r="O28" i="12" s="1"/>
  <c r="Q31" i="12"/>
  <c r="V31" i="12"/>
  <c r="V28" i="12" s="1"/>
  <c r="I33" i="12"/>
  <c r="Q33" i="12"/>
  <c r="G34" i="12"/>
  <c r="G33" i="12" s="1"/>
  <c r="I34" i="12"/>
  <c r="K34" i="12"/>
  <c r="K33" i="12" s="1"/>
  <c r="O34" i="12"/>
  <c r="O33" i="12" s="1"/>
  <c r="Q34" i="12"/>
  <c r="V34" i="12"/>
  <c r="V33" i="12" s="1"/>
  <c r="I41" i="12"/>
  <c r="Q41" i="12"/>
  <c r="G42" i="12"/>
  <c r="G41" i="12" s="1"/>
  <c r="I42" i="12"/>
  <c r="K42" i="12"/>
  <c r="K41" i="12" s="1"/>
  <c r="O42" i="12"/>
  <c r="O41" i="12" s="1"/>
  <c r="Q42" i="12"/>
  <c r="V42" i="12"/>
  <c r="V41" i="12" s="1"/>
  <c r="I56" i="12"/>
  <c r="Q56" i="12"/>
  <c r="G57" i="12"/>
  <c r="G56" i="12" s="1"/>
  <c r="I57" i="12"/>
  <c r="K57" i="12"/>
  <c r="K56" i="12" s="1"/>
  <c r="O57" i="12"/>
  <c r="O56" i="12" s="1"/>
  <c r="Q57" i="12"/>
  <c r="V57" i="12"/>
  <c r="V56" i="12" s="1"/>
  <c r="I71" i="12"/>
  <c r="Q71" i="12"/>
  <c r="G72" i="12"/>
  <c r="G71" i="12" s="1"/>
  <c r="I72" i="12"/>
  <c r="K72" i="12"/>
  <c r="K71" i="12" s="1"/>
  <c r="O72" i="12"/>
  <c r="O71" i="12" s="1"/>
  <c r="Q72" i="12"/>
  <c r="V72" i="12"/>
  <c r="V71" i="12" s="1"/>
  <c r="G88" i="12"/>
  <c r="G87" i="12" s="1"/>
  <c r="I88" i="12"/>
  <c r="K88" i="12"/>
  <c r="K87" i="12" s="1"/>
  <c r="O88" i="12"/>
  <c r="O87" i="12" s="1"/>
  <c r="Q88" i="12"/>
  <c r="V88" i="12"/>
  <c r="V87" i="12" s="1"/>
  <c r="G95" i="12"/>
  <c r="I95" i="12"/>
  <c r="I87" i="12" s="1"/>
  <c r="K95" i="12"/>
  <c r="M95" i="12"/>
  <c r="O95" i="12"/>
  <c r="Q95" i="12"/>
  <c r="Q87" i="12" s="1"/>
  <c r="V95" i="12"/>
  <c r="G98" i="12"/>
  <c r="M98" i="12" s="1"/>
  <c r="I98" i="12"/>
  <c r="K98" i="12"/>
  <c r="O98" i="12"/>
  <c r="Q98" i="12"/>
  <c r="V98" i="12"/>
  <c r="G105" i="12"/>
  <c r="I105" i="12"/>
  <c r="K105" i="12"/>
  <c r="M105" i="12"/>
  <c r="O105" i="12"/>
  <c r="Q105" i="12"/>
  <c r="V105" i="12"/>
  <c r="G120" i="12"/>
  <c r="K120" i="12"/>
  <c r="O120" i="12"/>
  <c r="V120" i="12"/>
  <c r="G121" i="12"/>
  <c r="I121" i="12"/>
  <c r="I120" i="12" s="1"/>
  <c r="K121" i="12"/>
  <c r="M121" i="12"/>
  <c r="M120" i="12" s="1"/>
  <c r="O121" i="12"/>
  <c r="Q121" i="12"/>
  <c r="Q120" i="12" s="1"/>
  <c r="V121" i="12"/>
  <c r="G123" i="12"/>
  <c r="I123" i="12"/>
  <c r="I122" i="12" s="1"/>
  <c r="K123" i="12"/>
  <c r="M123" i="12"/>
  <c r="O123" i="12"/>
  <c r="Q123" i="12"/>
  <c r="Q122" i="12" s="1"/>
  <c r="V123" i="12"/>
  <c r="G146" i="12"/>
  <c r="G122" i="12" s="1"/>
  <c r="I146" i="12"/>
  <c r="K146" i="12"/>
  <c r="K122" i="12" s="1"/>
  <c r="O146" i="12"/>
  <c r="O122" i="12" s="1"/>
  <c r="Q146" i="12"/>
  <c r="V146" i="12"/>
  <c r="V122" i="12" s="1"/>
  <c r="G166" i="12"/>
  <c r="I166" i="12"/>
  <c r="K166" i="12"/>
  <c r="M166" i="12"/>
  <c r="O166" i="12"/>
  <c r="Q166" i="12"/>
  <c r="V166" i="12"/>
  <c r="G168" i="12"/>
  <c r="M168" i="12" s="1"/>
  <c r="I168" i="12"/>
  <c r="K168" i="12"/>
  <c r="O168" i="12"/>
  <c r="Q168" i="12"/>
  <c r="V168" i="12"/>
  <c r="G190" i="12"/>
  <c r="I190" i="12"/>
  <c r="K190" i="12"/>
  <c r="M190" i="12"/>
  <c r="O190" i="12"/>
  <c r="Q190" i="12"/>
  <c r="V190" i="12"/>
  <c r="G192" i="12"/>
  <c r="K192" i="12"/>
  <c r="O192" i="12"/>
  <c r="V192" i="12"/>
  <c r="G193" i="12"/>
  <c r="I193" i="12"/>
  <c r="I192" i="12" s="1"/>
  <c r="K193" i="12"/>
  <c r="M193" i="12"/>
  <c r="M192" i="12" s="1"/>
  <c r="O193" i="12"/>
  <c r="Q193" i="12"/>
  <c r="Q192" i="12" s="1"/>
  <c r="V193" i="12"/>
  <c r="G196" i="12"/>
  <c r="I196" i="12"/>
  <c r="I195" i="12" s="1"/>
  <c r="K196" i="12"/>
  <c r="M196" i="12"/>
  <c r="O196" i="12"/>
  <c r="Q196" i="12"/>
  <c r="Q195" i="12" s="1"/>
  <c r="V196" i="12"/>
  <c r="G208" i="12"/>
  <c r="G195" i="12" s="1"/>
  <c r="I208" i="12"/>
  <c r="K208" i="12"/>
  <c r="K195" i="12" s="1"/>
  <c r="O208" i="12"/>
  <c r="O195" i="12" s="1"/>
  <c r="Q208" i="12"/>
  <c r="V208" i="12"/>
  <c r="V195" i="12" s="1"/>
  <c r="G215" i="12"/>
  <c r="I215" i="12"/>
  <c r="K215" i="12"/>
  <c r="M215" i="12"/>
  <c r="O215" i="12"/>
  <c r="Q215" i="12"/>
  <c r="V215" i="12"/>
  <c r="G221" i="12"/>
  <c r="M221" i="12" s="1"/>
  <c r="I221" i="12"/>
  <c r="K221" i="12"/>
  <c r="O221" i="12"/>
  <c r="Q221" i="12"/>
  <c r="V221" i="12"/>
  <c r="G226" i="12"/>
  <c r="I226" i="12"/>
  <c r="K226" i="12"/>
  <c r="M226" i="12"/>
  <c r="O226" i="12"/>
  <c r="Q226" i="12"/>
  <c r="V226" i="12"/>
  <c r="G231" i="12"/>
  <c r="M231" i="12" s="1"/>
  <c r="I231" i="12"/>
  <c r="K231" i="12"/>
  <c r="O231" i="12"/>
  <c r="Q231" i="12"/>
  <c r="V231" i="12"/>
  <c r="G244" i="12"/>
  <c r="G243" i="12" s="1"/>
  <c r="I244" i="12"/>
  <c r="K244" i="12"/>
  <c r="K243" i="12" s="1"/>
  <c r="O244" i="12"/>
  <c r="O243" i="12" s="1"/>
  <c r="Q244" i="12"/>
  <c r="V244" i="12"/>
  <c r="V243" i="12" s="1"/>
  <c r="G246" i="12"/>
  <c r="I246" i="12"/>
  <c r="I243" i="12" s="1"/>
  <c r="K246" i="12"/>
  <c r="M246" i="12"/>
  <c r="O246" i="12"/>
  <c r="Q246" i="12"/>
  <c r="Q243" i="12" s="1"/>
  <c r="V246" i="12"/>
  <c r="G249" i="12"/>
  <c r="M249" i="12" s="1"/>
  <c r="I249" i="12"/>
  <c r="K249" i="12"/>
  <c r="O249" i="12"/>
  <c r="Q249" i="12"/>
  <c r="V249" i="12"/>
  <c r="G251" i="12"/>
  <c r="I251" i="12"/>
  <c r="K251" i="12"/>
  <c r="M251" i="12"/>
  <c r="O251" i="12"/>
  <c r="Q251" i="12"/>
  <c r="V251" i="12"/>
  <c r="G253" i="12"/>
  <c r="I253" i="12"/>
  <c r="I252" i="12" s="1"/>
  <c r="K253" i="12"/>
  <c r="M253" i="12"/>
  <c r="O253" i="12"/>
  <c r="Q253" i="12"/>
  <c r="Q252" i="12" s="1"/>
  <c r="V253" i="12"/>
  <c r="G261" i="12"/>
  <c r="I261" i="12"/>
  <c r="K261" i="12"/>
  <c r="K252" i="12" s="1"/>
  <c r="O261" i="12"/>
  <c r="O252" i="12" s="1"/>
  <c r="Q261" i="12"/>
  <c r="V261" i="12"/>
  <c r="V252" i="12" s="1"/>
  <c r="G274" i="12"/>
  <c r="I274" i="12"/>
  <c r="K274" i="12"/>
  <c r="K273" i="12" s="1"/>
  <c r="O274" i="12"/>
  <c r="Q274" i="12"/>
  <c r="V274" i="12"/>
  <c r="G298" i="12"/>
  <c r="I298" i="12"/>
  <c r="I273" i="12" s="1"/>
  <c r="K298" i="12"/>
  <c r="M298" i="12"/>
  <c r="O298" i="12"/>
  <c r="Q298" i="12"/>
  <c r="Q273" i="12" s="1"/>
  <c r="V298" i="12"/>
  <c r="G300" i="12"/>
  <c r="M300" i="12" s="1"/>
  <c r="I300" i="12"/>
  <c r="K300" i="12"/>
  <c r="O300" i="12"/>
  <c r="Q300" i="12"/>
  <c r="V300" i="12"/>
  <c r="I304" i="12"/>
  <c r="Q304" i="12"/>
  <c r="G305" i="12"/>
  <c r="I305" i="12"/>
  <c r="K305" i="12"/>
  <c r="K304" i="12" s="1"/>
  <c r="O305" i="12"/>
  <c r="O304" i="12" s="1"/>
  <c r="Q305" i="12"/>
  <c r="V305" i="12"/>
  <c r="V304" i="12" s="1"/>
  <c r="G308" i="12"/>
  <c r="I308" i="12"/>
  <c r="K308" i="12"/>
  <c r="O308" i="12"/>
  <c r="Q308" i="12"/>
  <c r="V308" i="12"/>
  <c r="G309" i="12"/>
  <c r="I309" i="12"/>
  <c r="I307" i="12" s="1"/>
  <c r="K309" i="12"/>
  <c r="M309" i="12"/>
  <c r="O309" i="12"/>
  <c r="Q309" i="12"/>
  <c r="Q307" i="12" s="1"/>
  <c r="V309" i="12"/>
  <c r="G310" i="12"/>
  <c r="M310" i="12" s="1"/>
  <c r="I310" i="12"/>
  <c r="K310" i="12"/>
  <c r="O310" i="12"/>
  <c r="Q310" i="12"/>
  <c r="V310" i="12"/>
  <c r="G311" i="12"/>
  <c r="I311" i="12"/>
  <c r="K311" i="12"/>
  <c r="M311" i="12"/>
  <c r="O311" i="12"/>
  <c r="Q311" i="12"/>
  <c r="V311" i="12"/>
  <c r="G312" i="12"/>
  <c r="M312" i="12" s="1"/>
  <c r="I312" i="12"/>
  <c r="K312" i="12"/>
  <c r="O312" i="12"/>
  <c r="Q312" i="12"/>
  <c r="V312" i="12"/>
  <c r="G313" i="12"/>
  <c r="I313" i="12"/>
  <c r="K313" i="12"/>
  <c r="M313" i="12"/>
  <c r="O313" i="12"/>
  <c r="Q313" i="12"/>
  <c r="V313" i="12"/>
  <c r="G314" i="12"/>
  <c r="G315" i="12"/>
  <c r="I315" i="12"/>
  <c r="K315" i="12"/>
  <c r="M315" i="12"/>
  <c r="O315" i="12"/>
  <c r="Q315" i="12"/>
  <c r="V315" i="12"/>
  <c r="G316" i="12"/>
  <c r="M316" i="12" s="1"/>
  <c r="I316" i="12"/>
  <c r="K316" i="12"/>
  <c r="K314" i="12" s="1"/>
  <c r="O316" i="12"/>
  <c r="O314" i="12" s="1"/>
  <c r="Q316" i="12"/>
  <c r="V316" i="12"/>
  <c r="V314" i="12" s="1"/>
  <c r="G317" i="12"/>
  <c r="I317" i="12"/>
  <c r="K317" i="12"/>
  <c r="M317" i="12"/>
  <c r="O317" i="12"/>
  <c r="Q317" i="12"/>
  <c r="V317" i="12"/>
  <c r="G318" i="12"/>
  <c r="M318" i="12" s="1"/>
  <c r="I318" i="12"/>
  <c r="K318" i="12"/>
  <c r="O318" i="12"/>
  <c r="Q318" i="12"/>
  <c r="V318" i="12"/>
  <c r="G320" i="12"/>
  <c r="I320" i="12"/>
  <c r="I319" i="12" s="1"/>
  <c r="K320" i="12"/>
  <c r="M320" i="12"/>
  <c r="O320" i="12"/>
  <c r="Q320" i="12"/>
  <c r="Q319" i="12" s="1"/>
  <c r="V320" i="12"/>
  <c r="G321" i="12"/>
  <c r="M321" i="12" s="1"/>
  <c r="I321" i="12"/>
  <c r="K321" i="12"/>
  <c r="O321" i="12"/>
  <c r="O319" i="12" s="1"/>
  <c r="Q321" i="12"/>
  <c r="V321" i="12"/>
  <c r="V319" i="12" s="1"/>
  <c r="AE323" i="12"/>
  <c r="AF323" i="12"/>
  <c r="I20" i="1"/>
  <c r="I19" i="1"/>
  <c r="I18" i="1"/>
  <c r="I17" i="1"/>
  <c r="I16" i="1"/>
  <c r="I67" i="1"/>
  <c r="J66" i="1" s="1"/>
  <c r="J51" i="1"/>
  <c r="F42" i="1"/>
  <c r="G23" i="1" s="1"/>
  <c r="G42" i="1"/>
  <c r="G25" i="1" s="1"/>
  <c r="A25" i="1" s="1"/>
  <c r="A26" i="1" s="1"/>
  <c r="G26" i="1" s="1"/>
  <c r="H41" i="1"/>
  <c r="I41" i="1" s="1"/>
  <c r="H40" i="1"/>
  <c r="I40" i="1" s="1"/>
  <c r="H39" i="1"/>
  <c r="H42" i="1" s="1"/>
  <c r="J49" i="1" l="1"/>
  <c r="J53" i="1"/>
  <c r="J50" i="1"/>
  <c r="J52" i="1"/>
  <c r="J54" i="1"/>
  <c r="J55" i="1"/>
  <c r="J56" i="1"/>
  <c r="J57" i="1"/>
  <c r="J58" i="1"/>
  <c r="J59" i="1"/>
  <c r="J60" i="1"/>
  <c r="J61" i="1"/>
  <c r="J62" i="1"/>
  <c r="J63" i="1"/>
  <c r="J64" i="1"/>
  <c r="J65" i="1"/>
  <c r="A23" i="1"/>
  <c r="A24" i="1" s="1"/>
  <c r="G24" i="1" s="1"/>
  <c r="A27" i="1" s="1"/>
  <c r="A29" i="1" s="1"/>
  <c r="G29" i="1" s="1"/>
  <c r="G27" i="1" s="1"/>
  <c r="G28" i="1"/>
  <c r="M319" i="12"/>
  <c r="O307" i="12"/>
  <c r="G304" i="12"/>
  <c r="M305" i="12"/>
  <c r="M304" i="12" s="1"/>
  <c r="G273" i="12"/>
  <c r="M274" i="12"/>
  <c r="M273" i="12" s="1"/>
  <c r="K319" i="12"/>
  <c r="G319" i="12"/>
  <c r="Q314" i="12"/>
  <c r="M314" i="12"/>
  <c r="I314" i="12"/>
  <c r="K307" i="12"/>
  <c r="G307" i="12"/>
  <c r="M308" i="12"/>
  <c r="M307" i="12" s="1"/>
  <c r="V273" i="12"/>
  <c r="O273" i="12"/>
  <c r="G252" i="12"/>
  <c r="M261" i="12"/>
  <c r="M252" i="12" s="1"/>
  <c r="V307" i="12"/>
  <c r="M28" i="12"/>
  <c r="M244" i="12"/>
  <c r="M243" i="12" s="1"/>
  <c r="M208" i="12"/>
  <c r="M195" i="12" s="1"/>
  <c r="M146" i="12"/>
  <c r="M122" i="12" s="1"/>
  <c r="M88" i="12"/>
  <c r="M87" i="12" s="1"/>
  <c r="M72" i="12"/>
  <c r="M71" i="12" s="1"/>
  <c r="M57" i="12"/>
  <c r="M56" i="12" s="1"/>
  <c r="M42" i="12"/>
  <c r="M41" i="12" s="1"/>
  <c r="M34" i="12"/>
  <c r="M33" i="12" s="1"/>
  <c r="M31" i="12"/>
  <c r="I39" i="1"/>
  <c r="I42" i="1" s="1"/>
  <c r="J40" i="1" s="1"/>
  <c r="I21" i="1"/>
  <c r="J28" i="1"/>
  <c r="J26" i="1"/>
  <c r="G38" i="1"/>
  <c r="F38" i="1"/>
  <c r="H32" i="1"/>
  <c r="J23" i="1"/>
  <c r="J24" i="1"/>
  <c r="J25" i="1"/>
  <c r="J27" i="1"/>
  <c r="E24" i="1"/>
  <c r="E26" i="1"/>
  <c r="J67" i="1" l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<sst xmlns="http://schemas.openxmlformats.org/spreadsheetml/2006/main" count="1038" uniqueCount="373">
  <si>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</si>
  <si>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</si>
  <si>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</si>
  <si>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</si>
  <si>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</si>
  <si>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</si>
  <si>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</si>
  <si>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</si>
  <si>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</si>
  <si>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</si>
  <si>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</si>
  <si>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</si>
  <si>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</si>
  <si>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</si>
  <si>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</si>
  <si>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</si>
  <si>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</si>
  <si>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</si>
  <si>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</si>
  <si>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</si>
  <si>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</si>
  <si>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</si>
  <si>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</si>
  <si>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</si>
  <si>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</si>
  <si>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</si>
  <si>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</si>
  <si>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</si>
  <si>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</si>
  <si>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</si>
  <si>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</si>
  <si>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</si>
  <si>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</si>
  <si>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</si>
  <si>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</si>
  <si>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</si>
  <si>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</si>
  <si>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</si>
  <si>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</si>
  <si>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</si>
  <si>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</si>
  <si>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</si>
  <si>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</si>
  <si>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1. část</t>
  </si>
  <si>
    <t>stavební úpravy</t>
  </si>
  <si>
    <t>01</t>
  </si>
  <si>
    <t>III. etapa 1.část</t>
  </si>
  <si>
    <t>Objekt:</t>
  </si>
  <si>
    <t>Rozpočet:</t>
  </si>
  <si>
    <t>171118</t>
  </si>
  <si>
    <t>Sanace suterénu ZŠ U splavu 550, Třinec</t>
  </si>
  <si>
    <t>Město Třinec</t>
  </si>
  <si>
    <t>Jablunkovská 160</t>
  </si>
  <si>
    <t>Třinec-Staré Město</t>
  </si>
  <si>
    <t>73961</t>
  </si>
  <si>
    <t>00297313</t>
  </si>
  <si>
    <t>CZ00297313</t>
  </si>
  <si>
    <t>DaF - PROJEKT, s.r.o.</t>
  </si>
  <si>
    <t>Hornopolní 131/12</t>
  </si>
  <si>
    <t xml:space="preserve">Ostrava-Moravská Ostrava </t>
  </si>
  <si>
    <t>70200</t>
  </si>
  <si>
    <t>25905813</t>
  </si>
  <si>
    <t>CZ25905813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</si>
  <si>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</si>
  <si>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</si>
  <si>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</si>
  <si>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</si>
  <si>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</si>
  <si>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</si>
  <si>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</si>
  <si>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</si>
  <si>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</si>
  <si>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</si>
  <si>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Úpravy povrchů vnitřní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</si>
  <si>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</si>
  <si>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</si>
  <si>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</si>
  <si>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</si>
  <si>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</si>
  <si>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</si>
  <si>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</si>
  <si>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</si>
  <si>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</si>
  <si>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</si>
  <si>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</si>
  <si>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</si>
  <si>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730</t>
  </si>
  <si>
    <t>Ústřední vytápění</t>
  </si>
  <si>
    <t>766</t>
  </si>
  <si>
    <t>Konstrukce truhlářské</t>
  </si>
  <si>
    <t>767</t>
  </si>
  <si>
    <t>Konstrukce zámečnické</t>
  </si>
  <si>
    <t>771</t>
  </si>
  <si>
    <t>Podlahy z dlaždic a obklady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</si>
  <si>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</si>
  <si>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</si>
  <si>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</si>
  <si>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</si>
  <si>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</si>
  <si>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</si>
  <si>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</si>
  <si>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</si>
  <si>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</si>
  <si>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</si>
  <si>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</si>
  <si>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</si>
  <si>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</si>
  <si>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</si>
  <si>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</si>
  <si>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</si>
  <si>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</si>
  <si>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</si>
  <si>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</si>
  <si>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</si>
  <si>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</si>
  <si>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</si>
  <si>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</si>
  <si>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</si>
  <si>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</si>
  <si>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</si>
  <si>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</si>
  <si>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</si>
  <si>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</si>
  <si>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</si>
  <si>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</si>
  <si>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</si>
  <si>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</si>
  <si>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</si>
  <si>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</si>
  <si>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</si>
  <si>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319201315R00</t>
  </si>
  <si>
    <t>Vyrovnání povrchu zdiva pod omítku maltou ze SMS tloušťka 10 mm</t>
  </si>
  <si>
    <t>m2</t>
  </si>
  <si>
    <t>801-1</t>
  </si>
  <si>
    <t>RTS 17/ II</t>
  </si>
  <si>
    <t>POL1_</t>
  </si>
  <si>
    <t>maltou ze suché směsi, bez pomocného lešení,</t>
  </si>
  <si>
    <t>SPI</t>
  </si>
  <si>
    <t xml:space="preserve">1.pp :  : </t>
  </si>
  <si>
    <t>VV</t>
  </si>
  <si>
    <t xml:space="preserve">v.č. 05 odkaz 1 vyrovnat v případě prohlubně nahozením vápennou maltou :  : </t>
  </si>
  <si>
    <t xml:space="preserve">a odstranit ostré výstupky zdiva + terče- srovnání odchylky do svislosti -  25% plochy : </t>
  </si>
  <si>
    <t xml:space="preserve">v.č. 05, TZ : </t>
  </si>
  <si>
    <t xml:space="preserve">m.č. :  : </t>
  </si>
  <si>
    <t>101 : 72,0 : 72*0,25</t>
  </si>
  <si>
    <t>102 : 114 : 114*0,25</t>
  </si>
  <si>
    <t>103 : 93 : 93*0,25</t>
  </si>
  <si>
    <t>104 : 37 : 37*0,25</t>
  </si>
  <si>
    <t>105 : 37 : 37*0,25</t>
  </si>
  <si>
    <t>106 : 37 : 37*0,25*0</t>
  </si>
  <si>
    <t>107 : 93 : 93*0,25*0</t>
  </si>
  <si>
    <t>108 : 72 : 72*0,25*0</t>
  </si>
  <si>
    <t>109 : 28 : 28*0,25*0</t>
  </si>
  <si>
    <t>110 : 20 : 20*0,25*0</t>
  </si>
  <si>
    <t>111 : 20 : 20*0,25*0</t>
  </si>
  <si>
    <t>Mezisoučet</t>
  </si>
  <si>
    <t>423901111R00</t>
  </si>
  <si>
    <t>Rektifikace nosné konstrukce šroubová stolička, zatížení přes 250 do 500 kN</t>
  </si>
  <si>
    <t>kus</t>
  </si>
  <si>
    <t>Indiv</t>
  </si>
  <si>
    <t>podlahové rošty m.č. 106 v.č. 07 : 54,0*0</t>
  </si>
  <si>
    <t>133Rp20</t>
  </si>
  <si>
    <t>_rektifikační terč</t>
  </si>
  <si>
    <t>Vlastní</t>
  </si>
  <si>
    <t>POL3_</t>
  </si>
  <si>
    <t>612474550R00</t>
  </si>
  <si>
    <t>Omítky stěn ze suchých směsí Omítka jednovrstvá, sádrová, ruční zpracování, na pálené cihly a tvarovky</t>
  </si>
  <si>
    <t xml:space="preserve">1.pp : </t>
  </si>
  <si>
    <t xml:space="preserve">m.č. : </t>
  </si>
  <si>
    <t>105 : 37</t>
  </si>
  <si>
    <t>109 : 28*0</t>
  </si>
  <si>
    <t>110 : 20*0</t>
  </si>
  <si>
    <t>111 : 20*0</t>
  </si>
  <si>
    <t>622901110R00</t>
  </si>
  <si>
    <t>Očištění po opravách vnějších omítek spárovaných ploch</t>
  </si>
  <si>
    <t>101 : 72,0</t>
  </si>
  <si>
    <t>102 : 114</t>
  </si>
  <si>
    <t>103 : 93</t>
  </si>
  <si>
    <t>104 : 37</t>
  </si>
  <si>
    <t>106 : 37*0</t>
  </si>
  <si>
    <t>107 : 93*0</t>
  </si>
  <si>
    <t>108 : 72*0</t>
  </si>
  <si>
    <t>941955001R00</t>
  </si>
  <si>
    <t>Lešení lehké pracovní pomocné pomocné, o výšce lešeňové podlahy do 1,2 m</t>
  </si>
  <si>
    <t xml:space="preserve">m.c. : </t>
  </si>
  <si>
    <t>101 : 30,74</t>
  </si>
  <si>
    <t>102 : 89,28</t>
  </si>
  <si>
    <t>103 : 65,53</t>
  </si>
  <si>
    <t>104 : 13,80</t>
  </si>
  <si>
    <t>105 : 66,46</t>
  </si>
  <si>
    <t>106 : 13,80*0</t>
  </si>
  <si>
    <t>107 : 65,53*0</t>
  </si>
  <si>
    <t>108 : 25,41*0</t>
  </si>
  <si>
    <t>109 : 9,74*0</t>
  </si>
  <si>
    <t>110 : 7,30*0</t>
  </si>
  <si>
    <t>111 : 7,08*0</t>
  </si>
  <si>
    <t>952902110R00</t>
  </si>
  <si>
    <t>Čištění budov zametáním v místnostech, chodbách, na schodišti a na půdě</t>
  </si>
  <si>
    <t>chodby cca : 2*30,0*0,5</t>
  </si>
  <si>
    <t>767122812R00</t>
  </si>
  <si>
    <t>Demontáž stěn a příček s výplní z drátěné sítě svařovaných</t>
  </si>
  <si>
    <t xml:space="preserve">odstranění kójí bez dveří : </t>
  </si>
  <si>
    <t>102 : 2,3*(14,4+7*4,20)-8*0,6*2,0</t>
  </si>
  <si>
    <t>103 : 2,3*(6,125+3,0+1,709+1,708+1,708)-5*0,6*2,0</t>
  </si>
  <si>
    <t>107 : (2,3*(6,125+3,0+1,709+1,708+1,708)-5*0,6*2,0)*0</t>
  </si>
  <si>
    <t>965081713RT1</t>
  </si>
  <si>
    <t>Bourání podlah z keramických dlaždic, tloušťky do 10 mm, plochy přes 1 m2</t>
  </si>
  <si>
    <t>1.pp : 262,0*0</t>
  </si>
  <si>
    <t>154,81</t>
  </si>
  <si>
    <t>968071125R00</t>
  </si>
  <si>
    <t>Vyvěšení nebo zavěšení kovových křídel dveří, plochy do 2 m2</t>
  </si>
  <si>
    <t>102 : 8</t>
  </si>
  <si>
    <t>103 : 5</t>
  </si>
  <si>
    <t>107 : 5*0</t>
  </si>
  <si>
    <t>978013191R00</t>
  </si>
  <si>
    <t>Otlučení omítek vápenných nebo vápenocementových vnitřních s vyškrabáním spár, s očištěním zdiva stěn, v rozsahu do 100 %</t>
  </si>
  <si>
    <t xml:space="preserve">v.č. 05 odkaz 1 odstranit vlhkou omítku až na zdivo : </t>
  </si>
  <si>
    <t>999281111R00</t>
  </si>
  <si>
    <t>Přesun hmot pro opravy a údržbu do výšky 25 m</t>
  </si>
  <si>
    <t>t</t>
  </si>
  <si>
    <t>711823129RT1</t>
  </si>
  <si>
    <t>Ochrana konstrukcí nopovou fólií ukončovací lišta,  , bez dodávky lišty</t>
  </si>
  <si>
    <t>m</t>
  </si>
  <si>
    <t>800-711</t>
  </si>
  <si>
    <t xml:space="preserve">1.pp sanace vlhkých zdí : </t>
  </si>
  <si>
    <t>101 : 2*(8,0+0,8+0,8+1,5+2,65+2,5+0,75+0,85+7,25)</t>
  </si>
  <si>
    <t>102 : 2*(14,4+6,2)*2</t>
  </si>
  <si>
    <t>103 : 2*(6,125+10,7)*2</t>
  </si>
  <si>
    <t>104 : 2*(4,7+3,0)*2</t>
  </si>
  <si>
    <t>107 : 2*6,125*2*0</t>
  </si>
  <si>
    <t>108 : 2*(2,65+7,0+0,85+0,7+2,65+1,9+6,25+0,7)*0</t>
  </si>
  <si>
    <t xml:space="preserve">kolem otvorů : </t>
  </si>
  <si>
    <t>101 : 4*2*(1,6+1,4)+2*(2,2+1,4)+0,9+2*2,0</t>
  </si>
  <si>
    <t>102 : 2*(0,9+2*2,0)+2*(1,7+1,4)</t>
  </si>
  <si>
    <t>103 : 4*2*(1,6+1,4)+(0,9+2*2,0)*3</t>
  </si>
  <si>
    <t>104 : 2*2*(1,1+0,4)+2,1+2*2,0</t>
  </si>
  <si>
    <t>107 : (4*2*(1,6+1,4)+2*(0,8+2*2,0))*0</t>
  </si>
  <si>
    <t>108 : (1,5+2*2,0+2*(1,0+2*2,0)+0,7+2*2,0)*0</t>
  </si>
  <si>
    <t>105 : 0</t>
  </si>
  <si>
    <t>109 : 2*(0,9+1,4)*0</t>
  </si>
  <si>
    <t>110 : 2*(0,9+1,4)*0</t>
  </si>
  <si>
    <t>111 : 2*(1,6+1,4)*0</t>
  </si>
  <si>
    <t>711Rp823121RT1</t>
  </si>
  <si>
    <t>_Montáž nopové fólie svisle, bez dodávky fólie</t>
  </si>
  <si>
    <t xml:space="preserve">na kalené trny s podložkou á=300 mm v obou směrech v ceně = 9 ks/m2 : </t>
  </si>
  <si>
    <t xml:space="preserve">pod HPL : </t>
  </si>
  <si>
    <t xml:space="preserve">pod omítku : </t>
  </si>
  <si>
    <t>28323141R</t>
  </si>
  <si>
    <t>fólie izolační zemní sanační; tloušťka 0,60 mm; výška nopů 8,0 mm; HDPE; kašírování plastovou mřížkou</t>
  </si>
  <si>
    <t>SPCM</t>
  </si>
  <si>
    <t>Položka pořadí 14 : 353,00000*1,1</t>
  </si>
  <si>
    <t>283424103R</t>
  </si>
  <si>
    <t>lišta odvětrávací, ukončovací; materiál PVC; š = 80,0 mm; h = 25,0 mm; l = 2 000 mm; bílá</t>
  </si>
  <si>
    <t>101 : 2*(8,0+0,8+0,8+1,5+2,65+2,5+0,75+0,85+7,25)/2,0*1,05</t>
  </si>
  <si>
    <t>102 : 2*(14,4+6,2)*2/2,0*1,05</t>
  </si>
  <si>
    <t>103 : 2*(6,125+10,7)*2/2,0*1,05</t>
  </si>
  <si>
    <t>104 : 2*(4,7+3,0)*2/2,0*1,05</t>
  </si>
  <si>
    <t>107 : (2*6,125*2/2,0*1,05)*0</t>
  </si>
  <si>
    <t>108 : (2*(2,65+7,0+0,85+0,7+2,65+1,9+6,25+0,7)/2,0*1,05)*0</t>
  </si>
  <si>
    <t>101 : (4*2*(1,6+1,4)+2*(2,2+1,4)+0,9+2*2,0)/2,0*1,05</t>
  </si>
  <si>
    <t>102 : (2*(0,9+2*2,0)+2*(1,7+1,4))/2,0*1,05</t>
  </si>
  <si>
    <t>103 : (4*2*(1,6+1,4)+(0,9+2*2,0)*3)/2,0*1,05</t>
  </si>
  <si>
    <t>104 : (2*2*(1,1+0,4)+2,1+2*2,0)/2,0*1,05</t>
  </si>
  <si>
    <t>107 : ((4*2*(1,6+1,4)+2*(0,8+2*2,0))/2,0*1,05)*0</t>
  </si>
  <si>
    <t>108 : ((1,5+2*2,0+2*(1,0+2*2,0)+0,7+2*2,0)/2,0*1,05)*0</t>
  </si>
  <si>
    <t>109 : 2*(0,9+1,4)/2,0*1,05*0</t>
  </si>
  <si>
    <t>110 : 2*(0,9+1,4)/2,0*1,05*0</t>
  </si>
  <si>
    <t>111 : (2*(1,6+1,4)/2,0*1,05+0,9375)*0</t>
  </si>
  <si>
    <t>998711201R00</t>
  </si>
  <si>
    <t>Přesun hmot pro izolace proti vodě svisle do 6 m</t>
  </si>
  <si>
    <t>POL7_</t>
  </si>
  <si>
    <t>50 m vodorovně měřeno od těžiště půdorysné plochy skládky do těžiště půdorysné plochy objektu</t>
  </si>
  <si>
    <t>7301</t>
  </si>
  <si>
    <t>_Úprava stávajících rozvodů a otopných těles - odborný odhad</t>
  </si>
  <si>
    <t>kpl</t>
  </si>
  <si>
    <t>0,5</t>
  </si>
  <si>
    <t>766414143R00</t>
  </si>
  <si>
    <t>Montáž obložení stěn, sloupů a pilířů o ploše do 5 m2, panely obkladovými, z aglomerovaných desek, velikosti přes 1,5 m2</t>
  </si>
  <si>
    <t>800-766</t>
  </si>
  <si>
    <t>76601T00</t>
  </si>
  <si>
    <t>_D+M šatní  skříňky plechové</t>
  </si>
  <si>
    <t>101 : 67</t>
  </si>
  <si>
    <t>103 : 88</t>
  </si>
  <si>
    <t>107 : 125*0</t>
  </si>
  <si>
    <t>108 : 50*0</t>
  </si>
  <si>
    <t>76602</t>
  </si>
  <si>
    <t>_D+M kóje z lehkých příček vč. dveří</t>
  </si>
  <si>
    <t xml:space="preserve">vč. kotvení dlouhých úseků do stropu dle dodavatele : </t>
  </si>
  <si>
    <t>102 : (14,4+6*4,2460)*2,10</t>
  </si>
  <si>
    <t>103 : 6,125*2,10</t>
  </si>
  <si>
    <t>76603T00</t>
  </si>
  <si>
    <t>_D+M lavice</t>
  </si>
  <si>
    <t xml:space="preserve">1.pp - rozsah bude upřesněn investorem : </t>
  </si>
  <si>
    <t xml:space="preserve">m..č. : </t>
  </si>
  <si>
    <t>102 : (6*2+1)*4,20</t>
  </si>
  <si>
    <t>104 : 4,7</t>
  </si>
  <si>
    <t>76604T00</t>
  </si>
  <si>
    <t>_D+M háčky</t>
  </si>
  <si>
    <t>102 : 280</t>
  </si>
  <si>
    <t>104 : 25</t>
  </si>
  <si>
    <t>607Rp56007R</t>
  </si>
  <si>
    <t>_Deska HPL - sendvič -22 mm DTD + 3 mm HPL, dodávka</t>
  </si>
  <si>
    <t>101 : 72,0*1,05</t>
  </si>
  <si>
    <t>102 : 114*1,05</t>
  </si>
  <si>
    <t>103 : 93*1,05</t>
  </si>
  <si>
    <t>104 : 37*1,05</t>
  </si>
  <si>
    <t>107 : 93*1,05*0</t>
  </si>
  <si>
    <t>108 : 72*1,05*0</t>
  </si>
  <si>
    <t>767Rp01T00</t>
  </si>
  <si>
    <t>_D+M držáky na kola</t>
  </si>
  <si>
    <t>přesný počet určí investor : 5</t>
  </si>
  <si>
    <t>767Rp590120R</t>
  </si>
  <si>
    <t>Montáž podlahových roštů - šroubováním</t>
  </si>
  <si>
    <t>kg</t>
  </si>
  <si>
    <t>rošt SP-A 3032-25/2 18 kg/m2 m.č. 106 : 18*4,7*3,0*0</t>
  </si>
  <si>
    <t xml:space="preserve">poloha terčů se zafixuje zatloukacími hmoždinkami - v ceně : </t>
  </si>
  <si>
    <t>553Rp47146R</t>
  </si>
  <si>
    <t>_Rošt podlahový</t>
  </si>
  <si>
    <t>rošt SP-A 3032-25/2 18 kg/m2 m.č. 106 : 4,7*3,0*0</t>
  </si>
  <si>
    <t>998767201R00</t>
  </si>
  <si>
    <t>v objektech výšky do 6 m</t>
  </si>
  <si>
    <t>771100010RAB</t>
  </si>
  <si>
    <t>Vyrovnání podkladů pod dlažby stěrkovými hmotami tl. 6 mm, použití v interiéru, s penetrací</t>
  </si>
  <si>
    <t>POL2_</t>
  </si>
  <si>
    <t>771575014RAB</t>
  </si>
  <si>
    <t xml:space="preserve">Dlažba z dlaždic keramických 30 x 30 cm, položených do flexibilního, vodotěsného a mrazuvzdorného lepidla,  ,  </t>
  </si>
  <si>
    <t xml:space="preserve">1.pp prořez dlažby je v ceně RTS : </t>
  </si>
  <si>
    <t xml:space="preserve">dlažba : </t>
  </si>
  <si>
    <t>soklíky : 27,86</t>
  </si>
  <si>
    <t>784191301R00</t>
  </si>
  <si>
    <t>Příprava povrchu Penetrace (napouštění) podkladu protiplísňová, jednonásobná</t>
  </si>
  <si>
    <t xml:space="preserve">stěny : </t>
  </si>
  <si>
    <t>stropy : 0</t>
  </si>
  <si>
    <t>784195212R00</t>
  </si>
  <si>
    <t>Malby z malířských směsí otěruvzdorných,  , bělost 82 %, dvojnásobné</t>
  </si>
  <si>
    <t>Položka pořadí 31 : 302,81000</t>
  </si>
  <si>
    <t>784422271R00</t>
  </si>
  <si>
    <t>Malby vápenné se začištěním v místnostech do 3,8 m, jednobarevné, dvojnásobné s dvojnásobným pačokováním</t>
  </si>
  <si>
    <t xml:space="preserve">m..č 106 : </t>
  </si>
  <si>
    <t>strop : 13,80*0</t>
  </si>
  <si>
    <t>stěny : 37,0*0</t>
  </si>
  <si>
    <t>2101T00</t>
  </si>
  <si>
    <t>_Úprava stávající elektroinstalace, odborný odhad</t>
  </si>
  <si>
    <t>1*0,5</t>
  </si>
  <si>
    <t>979081111R00</t>
  </si>
  <si>
    <t>do 1 km</t>
  </si>
  <si>
    <t>POL8_</t>
  </si>
  <si>
    <t>979081121R00</t>
  </si>
  <si>
    <t>příplatek za každý další 1 km</t>
  </si>
  <si>
    <t>979086213R00</t>
  </si>
  <si>
    <t>Nakládání vybouraných hmot na dopravní prostředek</t>
  </si>
  <si>
    <t>979087311R00</t>
  </si>
  <si>
    <t>vodorovné přemístění suti nošením nebo přehozením, na vzdálenost 10 m</t>
  </si>
  <si>
    <t>979087391R00</t>
  </si>
  <si>
    <t xml:space="preserve">příplatek za každých dalších i započatých 10 m vzdálenosti suti,  </t>
  </si>
  <si>
    <t>979990001R00</t>
  </si>
  <si>
    <t>stavební suti</t>
  </si>
  <si>
    <t>005121 R</t>
  </si>
  <si>
    <t>Zařízení staveniště</t>
  </si>
  <si>
    <t>Soubor</t>
  </si>
  <si>
    <t>POL99_8</t>
  </si>
  <si>
    <t>005122 R</t>
  </si>
  <si>
    <t>Provozní vlivy</t>
  </si>
  <si>
    <t>00523  R</t>
  </si>
  <si>
    <t>Zkoušky a revize</t>
  </si>
  <si>
    <t>00524 R</t>
  </si>
  <si>
    <t>Předání a převzetí díla</t>
  </si>
  <si>
    <t>005261031T</t>
  </si>
  <si>
    <t>Finanční rezerva</t>
  </si>
  <si>
    <t>005281010R</t>
  </si>
  <si>
    <t>Propagace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</si>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</sst>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rgb="FFDF7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5" fillId="0" borderId="31" xfId="0" applyNumberFormat="1" applyFont="1" applyBorder="1" applyAlignment="1">
      <alignment vertical="center"/>
    </xf>
    <xf numFmtId="3" fontId="5" fillId="0" borderId="33" xfId="0" applyNumberFormat="1" applyFont="1" applyBorder="1" applyAlignment="1">
      <alignment vertical="center" wrapText="1" shrinkToFit="1"/>
    </xf>
    <xf numFmtId="3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5" xfId="0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0" fontId="18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5" fillId="0" borderId="32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3" t="s">
        <v>38</v>
      </c>
    </row>
    <row r="2" spans="1:7" ht="57.75" customHeight="1" x14ac:dyDescent="0.2">
      <c r="A2" s="199" t="s">
        <v>39</v>
      </c>
      <c r="B2" s="199"/>
      <c r="C2" s="199"/>
      <c r="D2" s="199"/>
      <c r="E2" s="199"/>
      <c r="F2" s="199"/>
      <c r="G2" s="199"/>
    </row>
  </sheetData>
  <sheetProtection password="DCCD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0"/>
  <sheetViews>
    <sheetView showGridLines="0" tabSelected="1" topLeftCell="B46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8" t="s">
        <v>36</v>
      </c>
      <c r="B1" s="226" t="s">
        <v>41</v>
      </c>
      <c r="C1" s="227"/>
      <c r="D1" s="227"/>
      <c r="E1" s="227"/>
      <c r="F1" s="227"/>
      <c r="G1" s="227"/>
      <c r="H1" s="227"/>
      <c r="I1" s="227"/>
      <c r="J1" s="228"/>
    </row>
    <row r="2" spans="1:15" ht="36" customHeight="1" x14ac:dyDescent="0.2">
      <c r="A2" s="3"/>
      <c r="B2" s="77" t="s">
        <v>22</v>
      </c>
      <c r="C2" s="78"/>
      <c r="D2" s="79" t="s">
        <v>49</v>
      </c>
      <c r="E2" s="232" t="s">
        <v>50</v>
      </c>
      <c r="F2" s="233"/>
      <c r="G2" s="233"/>
      <c r="H2" s="233"/>
      <c r="I2" s="233"/>
      <c r="J2" s="234"/>
      <c r="O2" s="2"/>
    </row>
    <row r="3" spans="1:15" ht="27" customHeight="1" x14ac:dyDescent="0.2">
      <c r="A3" s="3"/>
      <c r="B3" s="80" t="s">
        <v>47</v>
      </c>
      <c r="C3" s="78"/>
      <c r="D3" s="81" t="s">
        <v>45</v>
      </c>
      <c r="E3" s="235" t="s">
        <v>46</v>
      </c>
      <c r="F3" s="236"/>
      <c r="G3" s="236"/>
      <c r="H3" s="236"/>
      <c r="I3" s="236"/>
      <c r="J3" s="237"/>
    </row>
    <row r="4" spans="1:15" ht="23.25" customHeight="1" x14ac:dyDescent="0.2">
      <c r="A4" s="74">
        <v>1351</v>
      </c>
      <c r="B4" s="82" t="s">
        <v>48</v>
      </c>
      <c r="C4" s="83"/>
      <c r="D4" s="84" t="s">
        <v>43</v>
      </c>
      <c r="E4" s="223" t="s">
        <v>44</v>
      </c>
      <c r="F4" s="224"/>
      <c r="G4" s="224"/>
      <c r="H4" s="224"/>
      <c r="I4" s="224"/>
      <c r="J4" s="225"/>
    </row>
    <row r="5" spans="1:15" ht="24" customHeight="1" x14ac:dyDescent="0.2">
      <c r="A5" s="3"/>
      <c r="B5" s="42" t="s">
        <v>42</v>
      </c>
      <c r="C5" s="4"/>
      <c r="D5" s="85" t="s">
        <v>51</v>
      </c>
      <c r="E5" s="25"/>
      <c r="F5" s="25"/>
      <c r="G5" s="25"/>
      <c r="H5" s="26" t="s">
        <v>40</v>
      </c>
      <c r="I5" s="85" t="s">
        <v>55</v>
      </c>
      <c r="J5" s="10"/>
    </row>
    <row r="6" spans="1:15" ht="15.75" customHeight="1" x14ac:dyDescent="0.2">
      <c r="A6" s="3"/>
      <c r="B6" s="37"/>
      <c r="C6" s="25"/>
      <c r="D6" s="85" t="s">
        <v>52</v>
      </c>
      <c r="E6" s="25"/>
      <c r="F6" s="25"/>
      <c r="G6" s="25"/>
      <c r="H6" s="26" t="s">
        <v>34</v>
      </c>
      <c r="I6" s="85" t="s">
        <v>56</v>
      </c>
      <c r="J6" s="10"/>
    </row>
    <row r="7" spans="1:15" ht="15.75" customHeight="1" x14ac:dyDescent="0.2">
      <c r="A7" s="3"/>
      <c r="B7" s="38"/>
      <c r="C7" s="86" t="s">
        <v>54</v>
      </c>
      <c r="D7" s="75" t="s">
        <v>53</v>
      </c>
      <c r="E7" s="31"/>
      <c r="F7" s="31"/>
      <c r="G7" s="31"/>
      <c r="H7" s="32"/>
      <c r="I7" s="31"/>
      <c r="J7" s="46"/>
    </row>
    <row r="8" spans="1:15" ht="24" hidden="1" customHeight="1" x14ac:dyDescent="0.2">
      <c r="A8" s="3"/>
      <c r="B8" s="42" t="s">
        <v>20</v>
      </c>
      <c r="C8" s="4"/>
      <c r="D8" s="76" t="s">
        <v>57</v>
      </c>
      <c r="E8" s="4"/>
      <c r="F8" s="4"/>
      <c r="G8" s="41"/>
      <c r="H8" s="26" t="s">
        <v>40</v>
      </c>
      <c r="I8" s="85" t="s">
        <v>61</v>
      </c>
      <c r="J8" s="10"/>
    </row>
    <row r="9" spans="1:15" ht="15.75" hidden="1" customHeight="1" x14ac:dyDescent="0.2">
      <c r="A9" s="3"/>
      <c r="B9" s="3"/>
      <c r="C9" s="4"/>
      <c r="D9" s="76" t="s">
        <v>58</v>
      </c>
      <c r="E9" s="4"/>
      <c r="F9" s="4"/>
      <c r="G9" s="41"/>
      <c r="H9" s="26" t="s">
        <v>34</v>
      </c>
      <c r="I9" s="85" t="s">
        <v>62</v>
      </c>
      <c r="J9" s="10"/>
    </row>
    <row r="10" spans="1:15" ht="15.75" hidden="1" customHeight="1" x14ac:dyDescent="0.2">
      <c r="A10" s="3"/>
      <c r="B10" s="47"/>
      <c r="C10" s="86" t="s">
        <v>60</v>
      </c>
      <c r="D10" s="87" t="s">
        <v>59</v>
      </c>
      <c r="E10" s="50"/>
      <c r="F10" s="50"/>
      <c r="G10" s="48"/>
      <c r="H10" s="48"/>
      <c r="I10" s="49"/>
      <c r="J10" s="46"/>
    </row>
    <row r="11" spans="1:15" ht="24" customHeight="1" x14ac:dyDescent="0.2">
      <c r="A11" s="3"/>
      <c r="B11" s="42" t="s">
        <v>19</v>
      </c>
      <c r="C11" s="4"/>
      <c r="D11" s="239"/>
      <c r="E11" s="239"/>
      <c r="F11" s="239"/>
      <c r="G11" s="239"/>
      <c r="H11" s="26" t="s">
        <v>40</v>
      </c>
      <c r="I11" s="89"/>
      <c r="J11" s="10"/>
    </row>
    <row r="12" spans="1:15" ht="15.75" customHeight="1" x14ac:dyDescent="0.2">
      <c r="A12" s="3"/>
      <c r="B12" s="37"/>
      <c r="C12" s="25"/>
      <c r="D12" s="221"/>
      <c r="E12" s="221"/>
      <c r="F12" s="221"/>
      <c r="G12" s="221"/>
      <c r="H12" s="26" t="s">
        <v>34</v>
      </c>
      <c r="I12" s="89"/>
      <c r="J12" s="10"/>
    </row>
    <row r="13" spans="1:15" ht="15.75" customHeight="1" x14ac:dyDescent="0.2">
      <c r="A13" s="3"/>
      <c r="B13" s="38"/>
      <c r="C13" s="88"/>
      <c r="D13" s="222"/>
      <c r="E13" s="222"/>
      <c r="F13" s="222"/>
      <c r="G13" s="222"/>
      <c r="H13" s="27"/>
      <c r="I13" s="31"/>
      <c r="J13" s="46"/>
    </row>
    <row r="14" spans="1:15" ht="24" hidden="1" customHeight="1" x14ac:dyDescent="0.2">
      <c r="A14" s="3"/>
      <c r="B14" s="61" t="s">
        <v>21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 x14ac:dyDescent="0.2">
      <c r="A15" s="3"/>
      <c r="B15" s="47" t="s">
        <v>32</v>
      </c>
      <c r="C15" s="67"/>
      <c r="D15" s="48"/>
      <c r="E15" s="238"/>
      <c r="F15" s="238"/>
      <c r="G15" s="240"/>
      <c r="H15" s="240"/>
      <c r="I15" s="240" t="s">
        <v>29</v>
      </c>
      <c r="J15" s="241"/>
    </row>
    <row r="16" spans="1:15" ht="23.25" customHeight="1" x14ac:dyDescent="0.2">
      <c r="A16" s="141" t="s">
        <v>24</v>
      </c>
      <c r="B16" s="52" t="s">
        <v>24</v>
      </c>
      <c r="C16" s="53"/>
      <c r="D16" s="54"/>
      <c r="E16" s="214"/>
      <c r="F16" s="215"/>
      <c r="G16" s="214"/>
      <c r="H16" s="215"/>
      <c r="I16" s="214">
        <f>SUMIF(F49:F66,A16,I49:I66)+SUMIF(F49:F66,"PSU",I49:I66)</f>
        <v>0</v>
      </c>
      <c r="J16" s="216"/>
    </row>
    <row r="17" spans="1:10" ht="23.25" customHeight="1" x14ac:dyDescent="0.2">
      <c r="A17" s="141" t="s">
        <v>25</v>
      </c>
      <c r="B17" s="52" t="s">
        <v>25</v>
      </c>
      <c r="C17" s="53"/>
      <c r="D17" s="54"/>
      <c r="E17" s="214"/>
      <c r="F17" s="215"/>
      <c r="G17" s="214"/>
      <c r="H17" s="215"/>
      <c r="I17" s="214">
        <f>SUMIF(F49:F66,A17,I49:I66)</f>
        <v>0</v>
      </c>
      <c r="J17" s="216"/>
    </row>
    <row r="18" spans="1:10" ht="23.25" customHeight="1" x14ac:dyDescent="0.2">
      <c r="A18" s="141" t="s">
        <v>26</v>
      </c>
      <c r="B18" s="52" t="s">
        <v>26</v>
      </c>
      <c r="C18" s="53"/>
      <c r="D18" s="54"/>
      <c r="E18" s="214"/>
      <c r="F18" s="215"/>
      <c r="G18" s="214"/>
      <c r="H18" s="215"/>
      <c r="I18" s="214">
        <f>SUMIF(F49:F66,A18,I49:I66)</f>
        <v>0</v>
      </c>
      <c r="J18" s="216"/>
    </row>
    <row r="19" spans="1:10" ht="23.25" customHeight="1" x14ac:dyDescent="0.2">
      <c r="A19" s="141" t="s">
        <v>101</v>
      </c>
      <c r="B19" s="52" t="s">
        <v>27</v>
      </c>
      <c r="C19" s="53"/>
      <c r="D19" s="54"/>
      <c r="E19" s="214"/>
      <c r="F19" s="215"/>
      <c r="G19" s="214"/>
      <c r="H19" s="215"/>
      <c r="I19" s="214">
        <f>SUMIF(F49:F66,A19,I49:I66)</f>
        <v>0</v>
      </c>
      <c r="J19" s="216"/>
    </row>
    <row r="20" spans="1:10" ht="23.25" customHeight="1" x14ac:dyDescent="0.2">
      <c r="A20" s="141" t="s">
        <v>102</v>
      </c>
      <c r="B20" s="52" t="s">
        <v>28</v>
      </c>
      <c r="C20" s="53"/>
      <c r="D20" s="54"/>
      <c r="E20" s="214"/>
      <c r="F20" s="215"/>
      <c r="G20" s="214"/>
      <c r="H20" s="215"/>
      <c r="I20" s="214">
        <f>SUMIF(F49:F66,A20,I49:I66)</f>
        <v>0</v>
      </c>
      <c r="J20" s="216"/>
    </row>
    <row r="21" spans="1:10" ht="23.25" customHeight="1" x14ac:dyDescent="0.2">
      <c r="A21" s="3"/>
      <c r="B21" s="69" t="s">
        <v>29</v>
      </c>
      <c r="C21" s="70"/>
      <c r="D21" s="71"/>
      <c r="E21" s="217"/>
      <c r="F21" s="242"/>
      <c r="G21" s="217"/>
      <c r="H21" s="242"/>
      <c r="I21" s="217">
        <f>SUM(I16:J20)</f>
        <v>0</v>
      </c>
      <c r="J21" s="218"/>
    </row>
    <row r="22" spans="1:10" ht="33" customHeight="1" x14ac:dyDescent="0.2">
      <c r="A22" s="3"/>
      <c r="B22" s="60" t="s">
        <v>33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">
      <c r="A23" s="3">
        <f>ZakladDPHSni*SazbaDPH1/100</f>
        <v>0</v>
      </c>
      <c r="B23" s="52" t="s">
        <v>12</v>
      </c>
      <c r="C23" s="53"/>
      <c r="D23" s="54"/>
      <c r="E23" s="55">
        <v>15</v>
      </c>
      <c r="F23" s="56" t="s">
        <v>0</v>
      </c>
      <c r="G23" s="212">
        <f>ZakladDPHSniVypocet</f>
        <v>0</v>
      </c>
      <c r="H23" s="213"/>
      <c r="I23" s="213"/>
      <c r="J23" s="57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2" t="s">
        <v>13</v>
      </c>
      <c r="C24" s="53"/>
      <c r="D24" s="54"/>
      <c r="E24" s="55">
        <f>SazbaDPH1</f>
        <v>15</v>
      </c>
      <c r="F24" s="56" t="s">
        <v>0</v>
      </c>
      <c r="G24" s="210">
        <f>IF(A24&gt;50, ROUNDUP(A23, 0), ROUNDDOWN(A23, 0))</f>
        <v>0</v>
      </c>
      <c r="H24" s="211"/>
      <c r="I24" s="211"/>
      <c r="J24" s="57" t="str">
        <f t="shared" si="0"/>
        <v>CZK</v>
      </c>
    </row>
    <row r="25" spans="1:10" ht="23.25" customHeight="1" x14ac:dyDescent="0.2">
      <c r="A25" s="3">
        <f>ZakladDPHZakl*SazbaDPH2/100</f>
        <v>0</v>
      </c>
      <c r="B25" s="52" t="s">
        <v>14</v>
      </c>
      <c r="C25" s="53"/>
      <c r="D25" s="54"/>
      <c r="E25" s="55">
        <v>21</v>
      </c>
      <c r="F25" s="56" t="s">
        <v>0</v>
      </c>
      <c r="G25" s="212">
        <f>ZakladDPHZaklVypocet</f>
        <v>0</v>
      </c>
      <c r="H25" s="213"/>
      <c r="I25" s="213"/>
      <c r="J25" s="57" t="str">
        <f t="shared" si="0"/>
        <v>CZK</v>
      </c>
    </row>
    <row r="26" spans="1:10" ht="23.25" customHeight="1" x14ac:dyDescent="0.2">
      <c r="A26" s="3">
        <f>(A25-INT(A25))*100</f>
        <v>0</v>
      </c>
      <c r="B26" s="44" t="s">
        <v>15</v>
      </c>
      <c r="C26" s="21"/>
      <c r="D26" s="17"/>
      <c r="E26" s="39">
        <f>SazbaDPH2</f>
        <v>21</v>
      </c>
      <c r="F26" s="40" t="s">
        <v>0</v>
      </c>
      <c r="G26" s="229">
        <f>IF(A26&gt;50, ROUNDUP(A25, 0), ROUNDDOWN(A25, 0))</f>
        <v>0</v>
      </c>
      <c r="H26" s="230"/>
      <c r="I26" s="230"/>
      <c r="J26" s="51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3" t="s">
        <v>4</v>
      </c>
      <c r="C27" s="19"/>
      <c r="D27" s="22"/>
      <c r="E27" s="19"/>
      <c r="F27" s="20"/>
      <c r="G27" s="231">
        <f>CenaCelkem-(ZakladDPHSni+DPHSni+ZakladDPHZakl+DPHZakl)</f>
        <v>0</v>
      </c>
      <c r="H27" s="231"/>
      <c r="I27" s="231"/>
      <c r="J27" s="58" t="str">
        <f t="shared" si="0"/>
        <v>CZK</v>
      </c>
    </row>
    <row r="28" spans="1:10" ht="27.75" hidden="1" customHeight="1" thickBot="1" x14ac:dyDescent="0.25">
      <c r="A28" s="3"/>
      <c r="B28" s="118" t="s">
        <v>23</v>
      </c>
      <c r="C28" s="119"/>
      <c r="D28" s="119"/>
      <c r="E28" s="120"/>
      <c r="F28" s="121"/>
      <c r="G28" s="220">
        <f>ZakladDPHSniVypocet+ZakladDPHZaklVypocet</f>
        <v>0</v>
      </c>
      <c r="H28" s="220"/>
      <c r="I28" s="220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35</v>
      </c>
      <c r="C29" s="123"/>
      <c r="D29" s="123"/>
      <c r="E29" s="123"/>
      <c r="F29" s="123"/>
      <c r="G29" s="219">
        <f>IF(A29&gt;50, ROUNDUP(A27, 0), ROUNDDOWN(A27, 0))</f>
        <v>0</v>
      </c>
      <c r="H29" s="219"/>
      <c r="I29" s="219"/>
      <c r="J29" s="124" t="s">
        <v>65</v>
      </c>
    </row>
    <row r="30" spans="1:10" ht="12.75" customHeight="1" x14ac:dyDescent="0.2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">
      <c r="A32" s="3"/>
      <c r="B32" s="23"/>
      <c r="C32" s="18" t="s">
        <v>11</v>
      </c>
      <c r="D32" s="35"/>
      <c r="E32" s="35"/>
      <c r="F32" s="18" t="s">
        <v>10</v>
      </c>
      <c r="G32" s="35"/>
      <c r="H32" s="36">
        <f ca="1">TODAY()</f>
        <v>43065</v>
      </c>
      <c r="I32" s="35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">
      <c r="A34" s="28"/>
      <c r="B34" s="28"/>
      <c r="C34" s="29"/>
      <c r="D34" s="24"/>
      <c r="E34" s="24"/>
      <c r="F34" s="29"/>
      <c r="G34" s="30"/>
      <c r="H34" s="24"/>
      <c r="I34" s="30"/>
      <c r="J34" s="34"/>
    </row>
    <row r="35" spans="1:10" ht="12.75" customHeight="1" x14ac:dyDescent="0.2">
      <c r="A35" s="3"/>
      <c r="B35" s="3"/>
      <c r="C35" s="4"/>
      <c r="D35" s="209" t="s">
        <v>2</v>
      </c>
      <c r="E35" s="209"/>
      <c r="F35" s="4"/>
      <c r="G35" s="41"/>
      <c r="H35" s="12" t="s">
        <v>3</v>
      </c>
      <c r="I35" s="41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16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37</v>
      </c>
      <c r="B38" s="98" t="s">
        <v>17</v>
      </c>
      <c r="C38" s="99" t="s">
        <v>5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18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63</v>
      </c>
      <c r="C39" s="202"/>
      <c r="D39" s="203"/>
      <c r="E39" s="203"/>
      <c r="F39" s="105">
        <f>'01 1. část Pol'!AE323</f>
        <v>0</v>
      </c>
      <c r="G39" s="106">
        <f>'01 1. část Pol'!AF323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04" t="s">
        <v>46</v>
      </c>
      <c r="D40" s="205"/>
      <c r="E40" s="205"/>
      <c r="F40" s="110">
        <f>'01 1. část Pol'!AE323</f>
        <v>0</v>
      </c>
      <c r="G40" s="111">
        <f>'01 1. část Pol'!AF323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02" t="s">
        <v>44</v>
      </c>
      <c r="D41" s="203"/>
      <c r="E41" s="203"/>
      <c r="F41" s="114">
        <f>'01 1. část Pol'!AE323</f>
        <v>0</v>
      </c>
      <c r="G41" s="107">
        <f>'01 1. část Pol'!AF323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6" t="s">
        <v>64</v>
      </c>
      <c r="C42" s="207"/>
      <c r="D42" s="207"/>
      <c r="E42" s="208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66</v>
      </c>
    </row>
    <row r="48" spans="1:10" ht="25.5" customHeight="1" x14ac:dyDescent="0.2">
      <c r="A48" s="126"/>
      <c r="B48" s="129" t="s">
        <v>17</v>
      </c>
      <c r="C48" s="129" t="s">
        <v>5</v>
      </c>
      <c r="D48" s="130"/>
      <c r="E48" s="130"/>
      <c r="F48" s="131" t="s">
        <v>67</v>
      </c>
      <c r="G48" s="131"/>
      <c r="H48" s="131"/>
      <c r="I48" s="131" t="s">
        <v>29</v>
      </c>
      <c r="J48" s="131" t="s">
        <v>0</v>
      </c>
    </row>
    <row r="49" spans="1:10" ht="25.5" customHeight="1" x14ac:dyDescent="0.2">
      <c r="A49" s="127"/>
      <c r="B49" s="132" t="s">
        <v>68</v>
      </c>
      <c r="C49" s="200" t="s">
        <v>69</v>
      </c>
      <c r="D49" s="201"/>
      <c r="E49" s="201"/>
      <c r="F49" s="137" t="s">
        <v>24</v>
      </c>
      <c r="G49" s="138"/>
      <c r="H49" s="138"/>
      <c r="I49" s="138">
        <f>'01 1. část Pol'!G8</f>
        <v>0</v>
      </c>
      <c r="J49" s="135" t="str">
        <f>IF(I67=0,"",I49/I67*100)</f>
        <v/>
      </c>
    </row>
    <row r="50" spans="1:10" ht="25.5" customHeight="1" x14ac:dyDescent="0.2">
      <c r="A50" s="127"/>
      <c r="B50" s="132" t="s">
        <v>70</v>
      </c>
      <c r="C50" s="200" t="s">
        <v>71</v>
      </c>
      <c r="D50" s="201"/>
      <c r="E50" s="201"/>
      <c r="F50" s="137" t="s">
        <v>24</v>
      </c>
      <c r="G50" s="138"/>
      <c r="H50" s="138"/>
      <c r="I50" s="138">
        <f>'01 1. část Pol'!G28</f>
        <v>0</v>
      </c>
      <c r="J50" s="135" t="str">
        <f>IF(I67=0,"",I50/I67*100)</f>
        <v/>
      </c>
    </row>
    <row r="51" spans="1:10" ht="25.5" customHeight="1" x14ac:dyDescent="0.2">
      <c r="A51" s="127"/>
      <c r="B51" s="132" t="s">
        <v>72</v>
      </c>
      <c r="C51" s="200" t="s">
        <v>73</v>
      </c>
      <c r="D51" s="201"/>
      <c r="E51" s="201"/>
      <c r="F51" s="137" t="s">
        <v>24</v>
      </c>
      <c r="G51" s="138"/>
      <c r="H51" s="138"/>
      <c r="I51" s="138">
        <f>'01 1. část Pol'!G33</f>
        <v>0</v>
      </c>
      <c r="J51" s="135" t="str">
        <f>IF(I67=0,"",I51/I67*100)</f>
        <v/>
      </c>
    </row>
    <row r="52" spans="1:10" ht="25.5" customHeight="1" x14ac:dyDescent="0.2">
      <c r="A52" s="127"/>
      <c r="B52" s="132" t="s">
        <v>74</v>
      </c>
      <c r="C52" s="200" t="s">
        <v>75</v>
      </c>
      <c r="D52" s="201"/>
      <c r="E52" s="201"/>
      <c r="F52" s="137" t="s">
        <v>24</v>
      </c>
      <c r="G52" s="138"/>
      <c r="H52" s="138"/>
      <c r="I52" s="138">
        <f>'01 1. část Pol'!G41</f>
        <v>0</v>
      </c>
      <c r="J52" s="135" t="str">
        <f>IF(I67=0,"",I52/I67*100)</f>
        <v/>
      </c>
    </row>
    <row r="53" spans="1:10" ht="25.5" customHeight="1" x14ac:dyDescent="0.2">
      <c r="A53" s="127"/>
      <c r="B53" s="132" t="s">
        <v>76</v>
      </c>
      <c r="C53" s="200" t="s">
        <v>77</v>
      </c>
      <c r="D53" s="201"/>
      <c r="E53" s="201"/>
      <c r="F53" s="137" t="s">
        <v>24</v>
      </c>
      <c r="G53" s="138"/>
      <c r="H53" s="138"/>
      <c r="I53" s="138">
        <f>'01 1. část Pol'!G56</f>
        <v>0</v>
      </c>
      <c r="J53" s="135" t="str">
        <f>IF(I67=0,"",I53/I67*100)</f>
        <v/>
      </c>
    </row>
    <row r="54" spans="1:10" ht="25.5" customHeight="1" x14ac:dyDescent="0.2">
      <c r="A54" s="127"/>
      <c r="B54" s="132" t="s">
        <v>78</v>
      </c>
      <c r="C54" s="200" t="s">
        <v>79</v>
      </c>
      <c r="D54" s="201"/>
      <c r="E54" s="201"/>
      <c r="F54" s="137" t="s">
        <v>24</v>
      </c>
      <c r="G54" s="138"/>
      <c r="H54" s="138"/>
      <c r="I54" s="138">
        <f>'01 1. část Pol'!G71</f>
        <v>0</v>
      </c>
      <c r="J54" s="135" t="str">
        <f>IF(I67=0,"",I54/I67*100)</f>
        <v/>
      </c>
    </row>
    <row r="55" spans="1:10" ht="25.5" customHeight="1" x14ac:dyDescent="0.2">
      <c r="A55" s="127"/>
      <c r="B55" s="132" t="s">
        <v>80</v>
      </c>
      <c r="C55" s="200" t="s">
        <v>81</v>
      </c>
      <c r="D55" s="201"/>
      <c r="E55" s="201"/>
      <c r="F55" s="137" t="s">
        <v>24</v>
      </c>
      <c r="G55" s="138"/>
      <c r="H55" s="138"/>
      <c r="I55" s="138">
        <f>'01 1. část Pol'!G87</f>
        <v>0</v>
      </c>
      <c r="J55" s="135" t="str">
        <f>IF(I67=0,"",I55/I67*100)</f>
        <v/>
      </c>
    </row>
    <row r="56" spans="1:10" ht="25.5" customHeight="1" x14ac:dyDescent="0.2">
      <c r="A56" s="127"/>
      <c r="B56" s="132" t="s">
        <v>82</v>
      </c>
      <c r="C56" s="200" t="s">
        <v>83</v>
      </c>
      <c r="D56" s="201"/>
      <c r="E56" s="201"/>
      <c r="F56" s="137" t="s">
        <v>24</v>
      </c>
      <c r="G56" s="138"/>
      <c r="H56" s="138"/>
      <c r="I56" s="138">
        <f>'01 1. část Pol'!G120</f>
        <v>0</v>
      </c>
      <c r="J56" s="135" t="str">
        <f>IF(I67=0,"",I56/I67*100)</f>
        <v/>
      </c>
    </row>
    <row r="57" spans="1:10" ht="25.5" customHeight="1" x14ac:dyDescent="0.2">
      <c r="A57" s="127"/>
      <c r="B57" s="132" t="s">
        <v>84</v>
      </c>
      <c r="C57" s="200" t="s">
        <v>85</v>
      </c>
      <c r="D57" s="201"/>
      <c r="E57" s="201"/>
      <c r="F57" s="137" t="s">
        <v>25</v>
      </c>
      <c r="G57" s="138"/>
      <c r="H57" s="138"/>
      <c r="I57" s="138">
        <f>'01 1. část Pol'!G122</f>
        <v>0</v>
      </c>
      <c r="J57" s="135" t="str">
        <f>IF(I67=0,"",I57/I67*100)</f>
        <v/>
      </c>
    </row>
    <row r="58" spans="1:10" ht="25.5" customHeight="1" x14ac:dyDescent="0.2">
      <c r="A58" s="127"/>
      <c r="B58" s="132" t="s">
        <v>86</v>
      </c>
      <c r="C58" s="200" t="s">
        <v>87</v>
      </c>
      <c r="D58" s="201"/>
      <c r="E58" s="201"/>
      <c r="F58" s="137" t="s">
        <v>25</v>
      </c>
      <c r="G58" s="138"/>
      <c r="H58" s="138"/>
      <c r="I58" s="138">
        <f>'01 1. část Pol'!G192</f>
        <v>0</v>
      </c>
      <c r="J58" s="135" t="str">
        <f>IF(I67=0,"",I58/I67*100)</f>
        <v/>
      </c>
    </row>
    <row r="59" spans="1:10" ht="25.5" customHeight="1" x14ac:dyDescent="0.2">
      <c r="A59" s="127"/>
      <c r="B59" s="132" t="s">
        <v>88</v>
      </c>
      <c r="C59" s="200" t="s">
        <v>89</v>
      </c>
      <c r="D59" s="201"/>
      <c r="E59" s="201"/>
      <c r="F59" s="137" t="s">
        <v>25</v>
      </c>
      <c r="G59" s="138"/>
      <c r="H59" s="138"/>
      <c r="I59" s="138">
        <f>'01 1. část Pol'!G195</f>
        <v>0</v>
      </c>
      <c r="J59" s="135" t="str">
        <f>IF(I67=0,"",I59/I67*100)</f>
        <v/>
      </c>
    </row>
    <row r="60" spans="1:10" ht="25.5" customHeight="1" x14ac:dyDescent="0.2">
      <c r="A60" s="127"/>
      <c r="B60" s="132" t="s">
        <v>90</v>
      </c>
      <c r="C60" s="200" t="s">
        <v>91</v>
      </c>
      <c r="D60" s="201"/>
      <c r="E60" s="201"/>
      <c r="F60" s="137" t="s">
        <v>25</v>
      </c>
      <c r="G60" s="138"/>
      <c r="H60" s="138"/>
      <c r="I60" s="138">
        <f>'01 1. část Pol'!G243</f>
        <v>0</v>
      </c>
      <c r="J60" s="135" t="str">
        <f>IF(I67=0,"",I60/I67*100)</f>
        <v/>
      </c>
    </row>
    <row r="61" spans="1:10" ht="25.5" customHeight="1" x14ac:dyDescent="0.2">
      <c r="A61" s="127"/>
      <c r="B61" s="132" t="s">
        <v>92</v>
      </c>
      <c r="C61" s="200" t="s">
        <v>93</v>
      </c>
      <c r="D61" s="201"/>
      <c r="E61" s="201"/>
      <c r="F61" s="137" t="s">
        <v>25</v>
      </c>
      <c r="G61" s="138"/>
      <c r="H61" s="138"/>
      <c r="I61" s="138">
        <f>'01 1. část Pol'!G252</f>
        <v>0</v>
      </c>
      <c r="J61" s="135" t="str">
        <f>IF(I67=0,"",I61/I67*100)</f>
        <v/>
      </c>
    </row>
    <row r="62" spans="1:10" ht="25.5" customHeight="1" x14ac:dyDescent="0.2">
      <c r="A62" s="127"/>
      <c r="B62" s="132" t="s">
        <v>94</v>
      </c>
      <c r="C62" s="200" t="s">
        <v>95</v>
      </c>
      <c r="D62" s="201"/>
      <c r="E62" s="201"/>
      <c r="F62" s="137" t="s">
        <v>25</v>
      </c>
      <c r="G62" s="138"/>
      <c r="H62" s="138"/>
      <c r="I62" s="138">
        <f>'01 1. část Pol'!G273</f>
        <v>0</v>
      </c>
      <c r="J62" s="135" t="str">
        <f>IF(I67=0,"",I62/I67*100)</f>
        <v/>
      </c>
    </row>
    <row r="63" spans="1:10" ht="25.5" customHeight="1" x14ac:dyDescent="0.2">
      <c r="A63" s="127"/>
      <c r="B63" s="132" t="s">
        <v>96</v>
      </c>
      <c r="C63" s="200" t="s">
        <v>97</v>
      </c>
      <c r="D63" s="201"/>
      <c r="E63" s="201"/>
      <c r="F63" s="137" t="s">
        <v>26</v>
      </c>
      <c r="G63" s="138"/>
      <c r="H63" s="138"/>
      <c r="I63" s="138">
        <f>'01 1. část Pol'!G304</f>
        <v>0</v>
      </c>
      <c r="J63" s="135" t="str">
        <f>IF(I67=0,"",I63/I67*100)</f>
        <v/>
      </c>
    </row>
    <row r="64" spans="1:10" ht="25.5" customHeight="1" x14ac:dyDescent="0.2">
      <c r="A64" s="127"/>
      <c r="B64" s="132" t="s">
        <v>98</v>
      </c>
      <c r="C64" s="200" t="s">
        <v>99</v>
      </c>
      <c r="D64" s="201"/>
      <c r="E64" s="201"/>
      <c r="F64" s="137" t="s">
        <v>100</v>
      </c>
      <c r="G64" s="138"/>
      <c r="H64" s="138"/>
      <c r="I64" s="138">
        <f>'01 1. část Pol'!G307</f>
        <v>0</v>
      </c>
      <c r="J64" s="135" t="str">
        <f>IF(I67=0,"",I64/I67*100)</f>
        <v/>
      </c>
    </row>
    <row r="65" spans="1:10" ht="25.5" customHeight="1" x14ac:dyDescent="0.2">
      <c r="A65" s="127"/>
      <c r="B65" s="132" t="s">
        <v>101</v>
      </c>
      <c r="C65" s="200" t="s">
        <v>27</v>
      </c>
      <c r="D65" s="201"/>
      <c r="E65" s="201"/>
      <c r="F65" s="137" t="s">
        <v>101</v>
      </c>
      <c r="G65" s="138"/>
      <c r="H65" s="138"/>
      <c r="I65" s="138">
        <f>'01 1. část Pol'!G314</f>
        <v>0</v>
      </c>
      <c r="J65" s="135" t="str">
        <f>IF(I67=0,"",I65/I67*100)</f>
        <v/>
      </c>
    </row>
    <row r="66" spans="1:10" ht="25.5" customHeight="1" x14ac:dyDescent="0.2">
      <c r="A66" s="127"/>
      <c r="B66" s="132" t="s">
        <v>102</v>
      </c>
      <c r="C66" s="200" t="s">
        <v>28</v>
      </c>
      <c r="D66" s="201"/>
      <c r="E66" s="201"/>
      <c r="F66" s="137" t="s">
        <v>102</v>
      </c>
      <c r="G66" s="138"/>
      <c r="H66" s="138"/>
      <c r="I66" s="138">
        <f>'01 1. část Pol'!G319</f>
        <v>0</v>
      </c>
      <c r="J66" s="135" t="str">
        <f>IF(I67=0,"",I66/I67*100)</f>
        <v/>
      </c>
    </row>
    <row r="67" spans="1:10" ht="25.5" customHeight="1" x14ac:dyDescent="0.2">
      <c r="A67" s="128"/>
      <c r="B67" s="133" t="s">
        <v>1</v>
      </c>
      <c r="C67" s="133"/>
      <c r="D67" s="134"/>
      <c r="E67" s="134"/>
      <c r="F67" s="139"/>
      <c r="G67" s="140"/>
      <c r="H67" s="140"/>
      <c r="I67" s="140">
        <f>SUM(I49:I66)</f>
        <v>0</v>
      </c>
      <c r="J67" s="136">
        <f>SUM(J49:J66)</f>
        <v>0</v>
      </c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  <row r="70" spans="1:10" x14ac:dyDescent="0.2">
      <c r="F70" s="92"/>
      <c r="G70" s="91"/>
      <c r="H70" s="92"/>
      <c r="I70" s="91"/>
      <c r="J70" s="93"/>
    </row>
  </sheetData>
  <sheetProtection password="DCCD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6:E66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3" t="s">
        <v>6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73" t="s">
        <v>7</v>
      </c>
      <c r="B2" s="72"/>
      <c r="C2" s="245"/>
      <c r="D2" s="245"/>
      <c r="E2" s="245"/>
      <c r="F2" s="245"/>
      <c r="G2" s="246"/>
    </row>
    <row r="3" spans="1:7" ht="24.95" customHeight="1" x14ac:dyDescent="0.2">
      <c r="A3" s="73" t="s">
        <v>8</v>
      </c>
      <c r="B3" s="72"/>
      <c r="C3" s="245"/>
      <c r="D3" s="245"/>
      <c r="E3" s="245"/>
      <c r="F3" s="245"/>
      <c r="G3" s="246"/>
    </row>
    <row r="4" spans="1:7" ht="24.95" customHeight="1" x14ac:dyDescent="0.2">
      <c r="A4" s="73" t="s">
        <v>9</v>
      </c>
      <c r="B4" s="72"/>
      <c r="C4" s="245"/>
      <c r="D4" s="245"/>
      <c r="E4" s="245"/>
      <c r="F4" s="245"/>
      <c r="G4" s="246"/>
    </row>
    <row r="5" spans="1:7" x14ac:dyDescent="0.2">
      <c r="B5" s="6"/>
      <c r="C5" s="7"/>
      <c r="D5" s="8"/>
    </row>
  </sheetData>
  <sheetProtection password="DCCD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63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7" t="s">
        <v>103</v>
      </c>
      <c r="B1" s="247"/>
      <c r="C1" s="247"/>
      <c r="D1" s="247"/>
      <c r="E1" s="247"/>
      <c r="F1" s="247"/>
      <c r="G1" s="247"/>
      <c r="AG1" t="s">
        <v>104</v>
      </c>
    </row>
    <row r="2" spans="1:60" ht="24.95" customHeight="1" x14ac:dyDescent="0.2">
      <c r="A2" s="143" t="s">
        <v>7</v>
      </c>
      <c r="B2" s="72" t="s">
        <v>49</v>
      </c>
      <c r="C2" s="248" t="s">
        <v>50</v>
      </c>
      <c r="D2" s="249"/>
      <c r="E2" s="249"/>
      <c r="F2" s="249"/>
      <c r="G2" s="250"/>
      <c r="AG2" t="s">
        <v>105</v>
      </c>
    </row>
    <row r="3" spans="1:60" ht="24.95" customHeight="1" x14ac:dyDescent="0.2">
      <c r="A3" s="143" t="s">
        <v>8</v>
      </c>
      <c r="B3" s="72" t="s">
        <v>45</v>
      </c>
      <c r="C3" s="248" t="s">
        <v>46</v>
      </c>
      <c r="D3" s="249"/>
      <c r="E3" s="249"/>
      <c r="F3" s="249"/>
      <c r="G3" s="250"/>
      <c r="AC3" s="90" t="s">
        <v>105</v>
      </c>
      <c r="AG3" t="s">
        <v>106</v>
      </c>
    </row>
    <row r="4" spans="1:60" ht="24.95" customHeight="1" x14ac:dyDescent="0.2">
      <c r="A4" s="144" t="s">
        <v>9</v>
      </c>
      <c r="B4" s="145" t="s">
        <v>43</v>
      </c>
      <c r="C4" s="251" t="s">
        <v>44</v>
      </c>
      <c r="D4" s="252"/>
      <c r="E4" s="252"/>
      <c r="F4" s="252"/>
      <c r="G4" s="253"/>
      <c r="AG4" t="s">
        <v>107</v>
      </c>
    </row>
    <row r="5" spans="1:60" x14ac:dyDescent="0.2">
      <c r="D5" s="142"/>
    </row>
    <row r="6" spans="1:60" ht="38.25" x14ac:dyDescent="0.2">
      <c r="A6" s="147" t="s">
        <v>108</v>
      </c>
      <c r="B6" s="149" t="s">
        <v>109</v>
      </c>
      <c r="C6" s="149" t="s">
        <v>110</v>
      </c>
      <c r="D6" s="148" t="s">
        <v>111</v>
      </c>
      <c r="E6" s="147" t="s">
        <v>112</v>
      </c>
      <c r="F6" s="146" t="s">
        <v>113</v>
      </c>
      <c r="G6" s="147" t="s">
        <v>29</v>
      </c>
      <c r="H6" s="150" t="s">
        <v>30</v>
      </c>
      <c r="I6" s="150" t="s">
        <v>114</v>
      </c>
      <c r="J6" s="150" t="s">
        <v>31</v>
      </c>
      <c r="K6" s="150" t="s">
        <v>115</v>
      </c>
      <c r="L6" s="150" t="s">
        <v>116</v>
      </c>
      <c r="M6" s="150" t="s">
        <v>117</v>
      </c>
      <c r="N6" s="150" t="s">
        <v>118</v>
      </c>
      <c r="O6" s="150" t="s">
        <v>119</v>
      </c>
      <c r="P6" s="150" t="s">
        <v>120</v>
      </c>
      <c r="Q6" s="150" t="s">
        <v>121</v>
      </c>
      <c r="R6" s="150" t="s">
        <v>122</v>
      </c>
      <c r="S6" s="150" t="s">
        <v>123</v>
      </c>
      <c r="T6" s="150" t="s">
        <v>124</v>
      </c>
      <c r="U6" s="150" t="s">
        <v>125</v>
      </c>
      <c r="V6" s="150" t="s">
        <v>126</v>
      </c>
      <c r="W6" s="150" t="s">
        <v>127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8" t="s">
        <v>128</v>
      </c>
      <c r="B8" s="169" t="s">
        <v>68</v>
      </c>
      <c r="C8" s="190" t="s">
        <v>69</v>
      </c>
      <c r="D8" s="170"/>
      <c r="E8" s="171"/>
      <c r="F8" s="172"/>
      <c r="G8" s="172">
        <f>SUMIF(AG9:AG27,"&lt;&gt;NOR",G9:G27)</f>
        <v>0</v>
      </c>
      <c r="H8" s="172"/>
      <c r="I8" s="172">
        <f>SUM(I9:I27)</f>
        <v>0</v>
      </c>
      <c r="J8" s="172"/>
      <c r="K8" s="172">
        <f>SUM(K9:K27)</f>
        <v>0</v>
      </c>
      <c r="L8" s="172"/>
      <c r="M8" s="172">
        <f>SUM(M9:M27)</f>
        <v>0</v>
      </c>
      <c r="N8" s="172"/>
      <c r="O8" s="172">
        <f>SUM(O9:O27)</f>
        <v>0.73</v>
      </c>
      <c r="P8" s="172"/>
      <c r="Q8" s="172">
        <f>SUM(Q9:Q27)</f>
        <v>0</v>
      </c>
      <c r="R8" s="172"/>
      <c r="S8" s="172"/>
      <c r="T8" s="173"/>
      <c r="U8" s="167"/>
      <c r="V8" s="167">
        <f>SUM(V9:V27)</f>
        <v>26.48</v>
      </c>
      <c r="W8" s="167"/>
      <c r="AG8" t="s">
        <v>129</v>
      </c>
    </row>
    <row r="9" spans="1:60" outlineLevel="1" x14ac:dyDescent="0.2">
      <c r="A9" s="174">
        <v>1</v>
      </c>
      <c r="B9" s="175" t="s">
        <v>130</v>
      </c>
      <c r="C9" s="191" t="s">
        <v>131</v>
      </c>
      <c r="D9" s="176" t="s">
        <v>132</v>
      </c>
      <c r="E9" s="177">
        <v>88.25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0</v>
      </c>
      <c r="N9" s="179">
        <v>8.2500000000000004E-3</v>
      </c>
      <c r="O9" s="179">
        <f>ROUND(E9*N9,2)</f>
        <v>0.73</v>
      </c>
      <c r="P9" s="179">
        <v>0</v>
      </c>
      <c r="Q9" s="179">
        <f>ROUND(E9*P9,2)</f>
        <v>0</v>
      </c>
      <c r="R9" s="179" t="s">
        <v>133</v>
      </c>
      <c r="S9" s="179" t="s">
        <v>134</v>
      </c>
      <c r="T9" s="180" t="s">
        <v>134</v>
      </c>
      <c r="U9" s="161">
        <v>0.3</v>
      </c>
      <c r="V9" s="161">
        <f>ROUND(E9*U9,2)</f>
        <v>26.48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135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254" t="s">
        <v>136</v>
      </c>
      <c r="D10" s="255"/>
      <c r="E10" s="255"/>
      <c r="F10" s="255"/>
      <c r="G10" s="255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137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92" t="s">
        <v>138</v>
      </c>
      <c r="D11" s="163"/>
      <c r="E11" s="164"/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139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8"/>
      <c r="B12" s="159"/>
      <c r="C12" s="192" t="s">
        <v>140</v>
      </c>
      <c r="D12" s="163"/>
      <c r="E12" s="164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139</v>
      </c>
      <c r="AH12" s="151">
        <v>0</v>
      </c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92" t="s">
        <v>141</v>
      </c>
      <c r="D13" s="163"/>
      <c r="E13" s="164"/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139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92" t="s">
        <v>142</v>
      </c>
      <c r="D14" s="163"/>
      <c r="E14" s="164"/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139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8"/>
      <c r="B15" s="159"/>
      <c r="C15" s="192" t="s">
        <v>143</v>
      </c>
      <c r="D15" s="163"/>
      <c r="E15" s="164"/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139</v>
      </c>
      <c r="AH15" s="151">
        <v>0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92" t="s">
        <v>144</v>
      </c>
      <c r="D16" s="163"/>
      <c r="E16" s="164">
        <v>18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139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8"/>
      <c r="B17" s="159"/>
      <c r="C17" s="192" t="s">
        <v>145</v>
      </c>
      <c r="D17" s="163"/>
      <c r="E17" s="164">
        <v>28.5</v>
      </c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139</v>
      </c>
      <c r="AH17" s="151">
        <v>0</v>
      </c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92" t="s">
        <v>146</v>
      </c>
      <c r="D18" s="163"/>
      <c r="E18" s="164">
        <v>23.25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139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92" t="s">
        <v>147</v>
      </c>
      <c r="D19" s="163"/>
      <c r="E19" s="164">
        <v>9.25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139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8"/>
      <c r="B20" s="159"/>
      <c r="C20" s="192" t="s">
        <v>148</v>
      </c>
      <c r="D20" s="163"/>
      <c r="E20" s="164">
        <v>9.25</v>
      </c>
      <c r="F20" s="161"/>
      <c r="G20" s="161"/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139</v>
      </c>
      <c r="AH20" s="151">
        <v>0</v>
      </c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8"/>
      <c r="B21" s="159"/>
      <c r="C21" s="192" t="s">
        <v>149</v>
      </c>
      <c r="D21" s="163"/>
      <c r="E21" s="164"/>
      <c r="F21" s="161"/>
      <c r="G21" s="161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139</v>
      </c>
      <c r="AH21" s="151">
        <v>0</v>
      </c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8"/>
      <c r="B22" s="159"/>
      <c r="C22" s="192" t="s">
        <v>150</v>
      </c>
      <c r="D22" s="163"/>
      <c r="E22" s="164"/>
      <c r="F22" s="161"/>
      <c r="G22" s="161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139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92" t="s">
        <v>151</v>
      </c>
      <c r="D23" s="163"/>
      <c r="E23" s="164"/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139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8"/>
      <c r="B24" s="159"/>
      <c r="C24" s="192" t="s">
        <v>152</v>
      </c>
      <c r="D24" s="163"/>
      <c r="E24" s="164"/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139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8"/>
      <c r="B25" s="159"/>
      <c r="C25" s="192" t="s">
        <v>153</v>
      </c>
      <c r="D25" s="163"/>
      <c r="E25" s="164"/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139</v>
      </c>
      <c r="AH25" s="151">
        <v>0</v>
      </c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8"/>
      <c r="B26" s="159"/>
      <c r="C26" s="192" t="s">
        <v>154</v>
      </c>
      <c r="D26" s="163"/>
      <c r="E26" s="164"/>
      <c r="F26" s="161"/>
      <c r="G26" s="161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139</v>
      </c>
      <c r="AH26" s="151">
        <v>0</v>
      </c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8"/>
      <c r="B27" s="159"/>
      <c r="C27" s="193" t="s">
        <v>155</v>
      </c>
      <c r="D27" s="165"/>
      <c r="E27" s="166">
        <v>88.25</v>
      </c>
      <c r="F27" s="161"/>
      <c r="G27" s="161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139</v>
      </c>
      <c r="AH27" s="151">
        <v>1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x14ac:dyDescent="0.2">
      <c r="A28" s="168" t="s">
        <v>128</v>
      </c>
      <c r="B28" s="169" t="s">
        <v>70</v>
      </c>
      <c r="C28" s="190" t="s">
        <v>71</v>
      </c>
      <c r="D28" s="170"/>
      <c r="E28" s="171"/>
      <c r="F28" s="172"/>
      <c r="G28" s="172">
        <f>SUMIF(AG29:AG32,"&lt;&gt;NOR",G29:G32)</f>
        <v>0</v>
      </c>
      <c r="H28" s="172"/>
      <c r="I28" s="172">
        <f>SUM(I29:I32)</f>
        <v>0</v>
      </c>
      <c r="J28" s="172"/>
      <c r="K28" s="172">
        <f>SUM(K29:K32)</f>
        <v>0</v>
      </c>
      <c r="L28" s="172"/>
      <c r="M28" s="172">
        <f>SUM(M29:M32)</f>
        <v>0</v>
      </c>
      <c r="N28" s="172"/>
      <c r="O28" s="172">
        <f>SUM(O29:O32)</f>
        <v>0</v>
      </c>
      <c r="P28" s="172"/>
      <c r="Q28" s="172">
        <f>SUM(Q29:Q32)</f>
        <v>0</v>
      </c>
      <c r="R28" s="172"/>
      <c r="S28" s="172"/>
      <c r="T28" s="173"/>
      <c r="U28" s="167"/>
      <c r="V28" s="167">
        <f>SUM(V29:V32)</f>
        <v>0</v>
      </c>
      <c r="W28" s="167"/>
      <c r="AG28" t="s">
        <v>129</v>
      </c>
    </row>
    <row r="29" spans="1:60" outlineLevel="1" x14ac:dyDescent="0.2">
      <c r="A29" s="174">
        <v>2</v>
      </c>
      <c r="B29" s="175" t="s">
        <v>156</v>
      </c>
      <c r="C29" s="191" t="s">
        <v>157</v>
      </c>
      <c r="D29" s="176" t="s">
        <v>158</v>
      </c>
      <c r="E29" s="177">
        <v>0</v>
      </c>
      <c r="F29" s="178"/>
      <c r="G29" s="179">
        <f>ROUND(E29*F29,2)</f>
        <v>0</v>
      </c>
      <c r="H29" s="178"/>
      <c r="I29" s="179">
        <f>ROUND(E29*H29,2)</f>
        <v>0</v>
      </c>
      <c r="J29" s="178"/>
      <c r="K29" s="179">
        <f>ROUND(E29*J29,2)</f>
        <v>0</v>
      </c>
      <c r="L29" s="179">
        <v>21</v>
      </c>
      <c r="M29" s="179">
        <f>G29*(1+L29/100)</f>
        <v>0</v>
      </c>
      <c r="N29" s="179">
        <v>0</v>
      </c>
      <c r="O29" s="179">
        <f>ROUND(E29*N29,2)</f>
        <v>0</v>
      </c>
      <c r="P29" s="179">
        <v>0</v>
      </c>
      <c r="Q29" s="179">
        <f>ROUND(E29*P29,2)</f>
        <v>0</v>
      </c>
      <c r="R29" s="179"/>
      <c r="S29" s="179" t="s">
        <v>134</v>
      </c>
      <c r="T29" s="180" t="s">
        <v>159</v>
      </c>
      <c r="U29" s="161">
        <v>0</v>
      </c>
      <c r="V29" s="161">
        <f>ROUND(E29*U29,2)</f>
        <v>0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135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8"/>
      <c r="B30" s="159"/>
      <c r="C30" s="192" t="s">
        <v>160</v>
      </c>
      <c r="D30" s="163"/>
      <c r="E30" s="164"/>
      <c r="F30" s="161"/>
      <c r="G30" s="161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139</v>
      </c>
      <c r="AH30" s="151">
        <v>0</v>
      </c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4">
        <v>3</v>
      </c>
      <c r="B31" s="175" t="s">
        <v>161</v>
      </c>
      <c r="C31" s="191" t="s">
        <v>162</v>
      </c>
      <c r="D31" s="176" t="s">
        <v>158</v>
      </c>
      <c r="E31" s="177">
        <v>0</v>
      </c>
      <c r="F31" s="178"/>
      <c r="G31" s="179">
        <f>ROUND(E31*F31,2)</f>
        <v>0</v>
      </c>
      <c r="H31" s="178"/>
      <c r="I31" s="179">
        <f>ROUND(E31*H31,2)</f>
        <v>0</v>
      </c>
      <c r="J31" s="178"/>
      <c r="K31" s="179">
        <f>ROUND(E31*J31,2)</f>
        <v>0</v>
      </c>
      <c r="L31" s="179">
        <v>21</v>
      </c>
      <c r="M31" s="179">
        <f>G31*(1+L31/100)</f>
        <v>0</v>
      </c>
      <c r="N31" s="179">
        <v>0</v>
      </c>
      <c r="O31" s="179">
        <f>ROUND(E31*N31,2)</f>
        <v>0</v>
      </c>
      <c r="P31" s="179">
        <v>0</v>
      </c>
      <c r="Q31" s="179">
        <f>ROUND(E31*P31,2)</f>
        <v>0</v>
      </c>
      <c r="R31" s="179"/>
      <c r="S31" s="179" t="s">
        <v>163</v>
      </c>
      <c r="T31" s="180" t="s">
        <v>159</v>
      </c>
      <c r="U31" s="161">
        <v>0</v>
      </c>
      <c r="V31" s="161">
        <f>ROUND(E31*U31,2)</f>
        <v>0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164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92" t="s">
        <v>160</v>
      </c>
      <c r="D32" s="163"/>
      <c r="E32" s="164"/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139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x14ac:dyDescent="0.2">
      <c r="A33" s="168" t="s">
        <v>128</v>
      </c>
      <c r="B33" s="169" t="s">
        <v>72</v>
      </c>
      <c r="C33" s="190" t="s">
        <v>73</v>
      </c>
      <c r="D33" s="170"/>
      <c r="E33" s="171"/>
      <c r="F33" s="172"/>
      <c r="G33" s="172">
        <f>SUMIF(AG34:AG40,"&lt;&gt;NOR",G34:G40)</f>
        <v>0</v>
      </c>
      <c r="H33" s="172"/>
      <c r="I33" s="172">
        <f>SUM(I34:I40)</f>
        <v>0</v>
      </c>
      <c r="J33" s="172"/>
      <c r="K33" s="172">
        <f>SUM(K34:K40)</f>
        <v>0</v>
      </c>
      <c r="L33" s="172"/>
      <c r="M33" s="172">
        <f>SUM(M34:M40)</f>
        <v>0</v>
      </c>
      <c r="N33" s="172"/>
      <c r="O33" s="172">
        <f>SUM(O34:O40)</f>
        <v>0.41</v>
      </c>
      <c r="P33" s="172"/>
      <c r="Q33" s="172">
        <f>SUM(Q34:Q40)</f>
        <v>0</v>
      </c>
      <c r="R33" s="172"/>
      <c r="S33" s="172"/>
      <c r="T33" s="173"/>
      <c r="U33" s="167"/>
      <c r="V33" s="167">
        <f>SUM(V34:V40)</f>
        <v>0</v>
      </c>
      <c r="W33" s="167"/>
      <c r="AG33" t="s">
        <v>129</v>
      </c>
    </row>
    <row r="34" spans="1:60" ht="22.5" outlineLevel="1" x14ac:dyDescent="0.2">
      <c r="A34" s="174">
        <v>4</v>
      </c>
      <c r="B34" s="175" t="s">
        <v>165</v>
      </c>
      <c r="C34" s="191" t="s">
        <v>166</v>
      </c>
      <c r="D34" s="176" t="s">
        <v>132</v>
      </c>
      <c r="E34" s="177">
        <v>37</v>
      </c>
      <c r="F34" s="178"/>
      <c r="G34" s="179">
        <f>ROUND(E34*F34,2)</f>
        <v>0</v>
      </c>
      <c r="H34" s="178"/>
      <c r="I34" s="179">
        <f>ROUND(E34*H34,2)</f>
        <v>0</v>
      </c>
      <c r="J34" s="178"/>
      <c r="K34" s="179">
        <f>ROUND(E34*J34,2)</f>
        <v>0</v>
      </c>
      <c r="L34" s="179">
        <v>21</v>
      </c>
      <c r="M34" s="179">
        <f>G34*(1+L34/100)</f>
        <v>0</v>
      </c>
      <c r="N34" s="179">
        <v>1.103E-2</v>
      </c>
      <c r="O34" s="179">
        <f>ROUND(E34*N34,2)</f>
        <v>0.41</v>
      </c>
      <c r="P34" s="179">
        <v>0</v>
      </c>
      <c r="Q34" s="179">
        <f>ROUND(E34*P34,2)</f>
        <v>0</v>
      </c>
      <c r="R34" s="179"/>
      <c r="S34" s="179" t="s">
        <v>134</v>
      </c>
      <c r="T34" s="180" t="s">
        <v>159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135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8"/>
      <c r="B35" s="159"/>
      <c r="C35" s="192" t="s">
        <v>167</v>
      </c>
      <c r="D35" s="163"/>
      <c r="E35" s="164"/>
      <c r="F35" s="161"/>
      <c r="G35" s="161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139</v>
      </c>
      <c r="AH35" s="151">
        <v>0</v>
      </c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8"/>
      <c r="B36" s="159"/>
      <c r="C36" s="192" t="s">
        <v>168</v>
      </c>
      <c r="D36" s="163"/>
      <c r="E36" s="164"/>
      <c r="F36" s="161"/>
      <c r="G36" s="161"/>
      <c r="H36" s="161"/>
      <c r="I36" s="161"/>
      <c r="J36" s="161"/>
      <c r="K36" s="161"/>
      <c r="L36" s="161"/>
      <c r="M36" s="161"/>
      <c r="N36" s="161"/>
      <c r="O36" s="161"/>
      <c r="P36" s="161"/>
      <c r="Q36" s="161"/>
      <c r="R36" s="161"/>
      <c r="S36" s="161"/>
      <c r="T36" s="161"/>
      <c r="U36" s="161"/>
      <c r="V36" s="161"/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139</v>
      </c>
      <c r="AH36" s="151">
        <v>0</v>
      </c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8"/>
      <c r="B37" s="159"/>
      <c r="C37" s="192" t="s">
        <v>169</v>
      </c>
      <c r="D37" s="163"/>
      <c r="E37" s="164">
        <v>37</v>
      </c>
      <c r="F37" s="161"/>
      <c r="G37" s="161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139</v>
      </c>
      <c r="AH37" s="151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8"/>
      <c r="B38" s="159"/>
      <c r="C38" s="192" t="s">
        <v>170</v>
      </c>
      <c r="D38" s="163"/>
      <c r="E38" s="164"/>
      <c r="F38" s="161"/>
      <c r="G38" s="161"/>
      <c r="H38" s="161"/>
      <c r="I38" s="161"/>
      <c r="J38" s="161"/>
      <c r="K38" s="161"/>
      <c r="L38" s="161"/>
      <c r="M38" s="161"/>
      <c r="N38" s="161"/>
      <c r="O38" s="161"/>
      <c r="P38" s="161"/>
      <c r="Q38" s="161"/>
      <c r="R38" s="161"/>
      <c r="S38" s="161"/>
      <c r="T38" s="161"/>
      <c r="U38" s="161"/>
      <c r="V38" s="161"/>
      <c r="W38" s="161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139</v>
      </c>
      <c r="AH38" s="151">
        <v>0</v>
      </c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8"/>
      <c r="B39" s="159"/>
      <c r="C39" s="192" t="s">
        <v>171</v>
      </c>
      <c r="D39" s="163"/>
      <c r="E39" s="164"/>
      <c r="F39" s="161"/>
      <c r="G39" s="161"/>
      <c r="H39" s="161"/>
      <c r="I39" s="161"/>
      <c r="J39" s="161"/>
      <c r="K39" s="161"/>
      <c r="L39" s="161"/>
      <c r="M39" s="161"/>
      <c r="N39" s="161"/>
      <c r="O39" s="161"/>
      <c r="P39" s="161"/>
      <c r="Q39" s="161"/>
      <c r="R39" s="161"/>
      <c r="S39" s="161"/>
      <c r="T39" s="161"/>
      <c r="U39" s="161"/>
      <c r="V39" s="161"/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139</v>
      </c>
      <c r="AH39" s="151">
        <v>0</v>
      </c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8"/>
      <c r="B40" s="159"/>
      <c r="C40" s="192" t="s">
        <v>172</v>
      </c>
      <c r="D40" s="163"/>
      <c r="E40" s="164"/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1"/>
      <c r="V40" s="161"/>
      <c r="W40" s="161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139</v>
      </c>
      <c r="AH40" s="151">
        <v>0</v>
      </c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x14ac:dyDescent="0.2">
      <c r="A41" s="168" t="s">
        <v>128</v>
      </c>
      <c r="B41" s="169" t="s">
        <v>74</v>
      </c>
      <c r="C41" s="190" t="s">
        <v>75</v>
      </c>
      <c r="D41" s="170"/>
      <c r="E41" s="171"/>
      <c r="F41" s="172"/>
      <c r="G41" s="172">
        <f>SUMIF(AG42:AG55,"&lt;&gt;NOR",G42:G55)</f>
        <v>0</v>
      </c>
      <c r="H41" s="172"/>
      <c r="I41" s="172">
        <f>SUM(I42:I55)</f>
        <v>0</v>
      </c>
      <c r="J41" s="172"/>
      <c r="K41" s="172">
        <f>SUM(K42:K55)</f>
        <v>0</v>
      </c>
      <c r="L41" s="172"/>
      <c r="M41" s="172">
        <f>SUM(M42:M55)</f>
        <v>0</v>
      </c>
      <c r="N41" s="172"/>
      <c r="O41" s="172">
        <f>SUM(O42:O55)</f>
        <v>0</v>
      </c>
      <c r="P41" s="172"/>
      <c r="Q41" s="172">
        <f>SUM(Q42:Q55)</f>
        <v>0</v>
      </c>
      <c r="R41" s="172"/>
      <c r="S41" s="172"/>
      <c r="T41" s="173"/>
      <c r="U41" s="167"/>
      <c r="V41" s="167">
        <f>SUM(V42:V55)</f>
        <v>0</v>
      </c>
      <c r="W41" s="167"/>
      <c r="AG41" t="s">
        <v>129</v>
      </c>
    </row>
    <row r="42" spans="1:60" outlineLevel="1" x14ac:dyDescent="0.2">
      <c r="A42" s="174">
        <v>5</v>
      </c>
      <c r="B42" s="175" t="s">
        <v>173</v>
      </c>
      <c r="C42" s="191" t="s">
        <v>174</v>
      </c>
      <c r="D42" s="176" t="s">
        <v>132</v>
      </c>
      <c r="E42" s="177">
        <v>353</v>
      </c>
      <c r="F42" s="178"/>
      <c r="G42" s="179">
        <f>ROUND(E42*F42,2)</f>
        <v>0</v>
      </c>
      <c r="H42" s="178"/>
      <c r="I42" s="179">
        <f>ROUND(E42*H42,2)</f>
        <v>0</v>
      </c>
      <c r="J42" s="178"/>
      <c r="K42" s="179">
        <f>ROUND(E42*J42,2)</f>
        <v>0</v>
      </c>
      <c r="L42" s="179">
        <v>21</v>
      </c>
      <c r="M42" s="179">
        <f>G42*(1+L42/100)</f>
        <v>0</v>
      </c>
      <c r="N42" s="179">
        <v>0</v>
      </c>
      <c r="O42" s="179">
        <f>ROUND(E42*N42,2)</f>
        <v>0</v>
      </c>
      <c r="P42" s="179">
        <v>0</v>
      </c>
      <c r="Q42" s="179">
        <f>ROUND(E42*P42,2)</f>
        <v>0</v>
      </c>
      <c r="R42" s="179"/>
      <c r="S42" s="179" t="s">
        <v>134</v>
      </c>
      <c r="T42" s="180" t="s">
        <v>159</v>
      </c>
      <c r="U42" s="161">
        <v>0</v>
      </c>
      <c r="V42" s="161">
        <f>ROUND(E42*U42,2)</f>
        <v>0</v>
      </c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135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92" t="s">
        <v>167</v>
      </c>
      <c r="D43" s="163"/>
      <c r="E43" s="164"/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139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/>
      <c r="B44" s="159"/>
      <c r="C44" s="192" t="s">
        <v>168</v>
      </c>
      <c r="D44" s="163"/>
      <c r="E44" s="164"/>
      <c r="F44" s="161"/>
      <c r="G44" s="161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139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8"/>
      <c r="B45" s="159"/>
      <c r="C45" s="192" t="s">
        <v>175</v>
      </c>
      <c r="D45" s="163"/>
      <c r="E45" s="164">
        <v>72</v>
      </c>
      <c r="F45" s="161"/>
      <c r="G45" s="161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161"/>
      <c r="V45" s="161"/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139</v>
      </c>
      <c r="AH45" s="151">
        <v>0</v>
      </c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8"/>
      <c r="B46" s="159"/>
      <c r="C46" s="192" t="s">
        <v>176</v>
      </c>
      <c r="D46" s="163"/>
      <c r="E46" s="164">
        <v>114</v>
      </c>
      <c r="F46" s="161"/>
      <c r="G46" s="161"/>
      <c r="H46" s="161"/>
      <c r="I46" s="161"/>
      <c r="J46" s="161"/>
      <c r="K46" s="161"/>
      <c r="L46" s="161"/>
      <c r="M46" s="161"/>
      <c r="N46" s="161"/>
      <c r="O46" s="161"/>
      <c r="P46" s="161"/>
      <c r="Q46" s="161"/>
      <c r="R46" s="161"/>
      <c r="S46" s="161"/>
      <c r="T46" s="161"/>
      <c r="U46" s="161"/>
      <c r="V46" s="161"/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139</v>
      </c>
      <c r="AH46" s="151">
        <v>0</v>
      </c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8"/>
      <c r="B47" s="159"/>
      <c r="C47" s="192" t="s">
        <v>177</v>
      </c>
      <c r="D47" s="163"/>
      <c r="E47" s="164">
        <v>93</v>
      </c>
      <c r="F47" s="161"/>
      <c r="G47" s="161"/>
      <c r="H47" s="161"/>
      <c r="I47" s="161"/>
      <c r="J47" s="161"/>
      <c r="K47" s="161"/>
      <c r="L47" s="161"/>
      <c r="M47" s="161"/>
      <c r="N47" s="161"/>
      <c r="O47" s="161"/>
      <c r="P47" s="161"/>
      <c r="Q47" s="161"/>
      <c r="R47" s="161"/>
      <c r="S47" s="161"/>
      <c r="T47" s="161"/>
      <c r="U47" s="161"/>
      <c r="V47" s="161"/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139</v>
      </c>
      <c r="AH47" s="151">
        <v>0</v>
      </c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8"/>
      <c r="B48" s="159"/>
      <c r="C48" s="192" t="s">
        <v>178</v>
      </c>
      <c r="D48" s="163"/>
      <c r="E48" s="164">
        <v>37</v>
      </c>
      <c r="F48" s="161"/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161"/>
      <c r="V48" s="161"/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139</v>
      </c>
      <c r="AH48" s="151">
        <v>0</v>
      </c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8"/>
      <c r="B49" s="159"/>
      <c r="C49" s="192" t="s">
        <v>169</v>
      </c>
      <c r="D49" s="163"/>
      <c r="E49" s="164">
        <v>37</v>
      </c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161"/>
      <c r="V49" s="161"/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139</v>
      </c>
      <c r="AH49" s="151">
        <v>0</v>
      </c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/>
      <c r="B50" s="159"/>
      <c r="C50" s="192" t="s">
        <v>179</v>
      </c>
      <c r="D50" s="163"/>
      <c r="E50" s="164"/>
      <c r="F50" s="161"/>
      <c r="G50" s="161"/>
      <c r="H50" s="161"/>
      <c r="I50" s="161"/>
      <c r="J50" s="161"/>
      <c r="K50" s="161"/>
      <c r="L50" s="161"/>
      <c r="M50" s="161"/>
      <c r="N50" s="161"/>
      <c r="O50" s="161"/>
      <c r="P50" s="161"/>
      <c r="Q50" s="161"/>
      <c r="R50" s="161"/>
      <c r="S50" s="161"/>
      <c r="T50" s="161"/>
      <c r="U50" s="161"/>
      <c r="V50" s="161"/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139</v>
      </c>
      <c r="AH50" s="151">
        <v>0</v>
      </c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8"/>
      <c r="B51" s="159"/>
      <c r="C51" s="192" t="s">
        <v>180</v>
      </c>
      <c r="D51" s="163"/>
      <c r="E51" s="164"/>
      <c r="F51" s="161"/>
      <c r="G51" s="161"/>
      <c r="H51" s="161"/>
      <c r="I51" s="161"/>
      <c r="J51" s="161"/>
      <c r="K51" s="161"/>
      <c r="L51" s="161"/>
      <c r="M51" s="161"/>
      <c r="N51" s="161"/>
      <c r="O51" s="161"/>
      <c r="P51" s="161"/>
      <c r="Q51" s="161"/>
      <c r="R51" s="161"/>
      <c r="S51" s="161"/>
      <c r="T51" s="161"/>
      <c r="U51" s="161"/>
      <c r="V51" s="161"/>
      <c r="W51" s="161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139</v>
      </c>
      <c r="AH51" s="151">
        <v>0</v>
      </c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8"/>
      <c r="B52" s="159"/>
      <c r="C52" s="192" t="s">
        <v>181</v>
      </c>
      <c r="D52" s="163"/>
      <c r="E52" s="164"/>
      <c r="F52" s="161"/>
      <c r="G52" s="161"/>
      <c r="H52" s="161"/>
      <c r="I52" s="161"/>
      <c r="J52" s="161"/>
      <c r="K52" s="161"/>
      <c r="L52" s="161"/>
      <c r="M52" s="161"/>
      <c r="N52" s="161"/>
      <c r="O52" s="161"/>
      <c r="P52" s="161"/>
      <c r="Q52" s="161"/>
      <c r="R52" s="161"/>
      <c r="S52" s="161"/>
      <c r="T52" s="161"/>
      <c r="U52" s="161"/>
      <c r="V52" s="161"/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139</v>
      </c>
      <c r="AH52" s="151">
        <v>0</v>
      </c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8"/>
      <c r="B53" s="159"/>
      <c r="C53" s="192" t="s">
        <v>170</v>
      </c>
      <c r="D53" s="163"/>
      <c r="E53" s="164"/>
      <c r="F53" s="161"/>
      <c r="G53" s="161"/>
      <c r="H53" s="161"/>
      <c r="I53" s="161"/>
      <c r="J53" s="161"/>
      <c r="K53" s="161"/>
      <c r="L53" s="161"/>
      <c r="M53" s="161"/>
      <c r="N53" s="161"/>
      <c r="O53" s="161"/>
      <c r="P53" s="161"/>
      <c r="Q53" s="161"/>
      <c r="R53" s="161"/>
      <c r="S53" s="161"/>
      <c r="T53" s="161"/>
      <c r="U53" s="161"/>
      <c r="V53" s="161"/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139</v>
      </c>
      <c r="AH53" s="151">
        <v>0</v>
      </c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58"/>
      <c r="B54" s="159"/>
      <c r="C54" s="192" t="s">
        <v>171</v>
      </c>
      <c r="D54" s="163"/>
      <c r="E54" s="164"/>
      <c r="F54" s="161"/>
      <c r="G54" s="161"/>
      <c r="H54" s="161"/>
      <c r="I54" s="161"/>
      <c r="J54" s="161"/>
      <c r="K54" s="161"/>
      <c r="L54" s="161"/>
      <c r="M54" s="161"/>
      <c r="N54" s="161"/>
      <c r="O54" s="161"/>
      <c r="P54" s="161"/>
      <c r="Q54" s="161"/>
      <c r="R54" s="161"/>
      <c r="S54" s="161"/>
      <c r="T54" s="161"/>
      <c r="U54" s="161"/>
      <c r="V54" s="161"/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139</v>
      </c>
      <c r="AH54" s="151">
        <v>0</v>
      </c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8"/>
      <c r="B55" s="159"/>
      <c r="C55" s="192" t="s">
        <v>172</v>
      </c>
      <c r="D55" s="163"/>
      <c r="E55" s="164"/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  <c r="T55" s="161"/>
      <c r="U55" s="161"/>
      <c r="V55" s="161"/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139</v>
      </c>
      <c r="AH55" s="151">
        <v>0</v>
      </c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x14ac:dyDescent="0.2">
      <c r="A56" s="168" t="s">
        <v>128</v>
      </c>
      <c r="B56" s="169" t="s">
        <v>76</v>
      </c>
      <c r="C56" s="190" t="s">
        <v>77</v>
      </c>
      <c r="D56" s="170"/>
      <c r="E56" s="171"/>
      <c r="F56" s="172"/>
      <c r="G56" s="172">
        <f>SUMIF(AG57:AG70,"&lt;&gt;NOR",G57:G70)</f>
        <v>0</v>
      </c>
      <c r="H56" s="172"/>
      <c r="I56" s="172">
        <f>SUM(I57:I70)</f>
        <v>0</v>
      </c>
      <c r="J56" s="172"/>
      <c r="K56" s="172">
        <f>SUM(K57:K70)</f>
        <v>0</v>
      </c>
      <c r="L56" s="172"/>
      <c r="M56" s="172">
        <f>SUM(M57:M70)</f>
        <v>0</v>
      </c>
      <c r="N56" s="172"/>
      <c r="O56" s="172">
        <f>SUM(O57:O70)</f>
        <v>0.32</v>
      </c>
      <c r="P56" s="172"/>
      <c r="Q56" s="172">
        <f>SUM(Q57:Q70)</f>
        <v>0</v>
      </c>
      <c r="R56" s="172"/>
      <c r="S56" s="172"/>
      <c r="T56" s="173"/>
      <c r="U56" s="167"/>
      <c r="V56" s="167">
        <f>SUM(V57:V70)</f>
        <v>0</v>
      </c>
      <c r="W56" s="167"/>
      <c r="AG56" t="s">
        <v>129</v>
      </c>
    </row>
    <row r="57" spans="1:60" outlineLevel="1" x14ac:dyDescent="0.2">
      <c r="A57" s="174">
        <v>6</v>
      </c>
      <c r="B57" s="175" t="s">
        <v>182</v>
      </c>
      <c r="C57" s="191" t="s">
        <v>183</v>
      </c>
      <c r="D57" s="176" t="s">
        <v>132</v>
      </c>
      <c r="E57" s="177">
        <v>265.81</v>
      </c>
      <c r="F57" s="178"/>
      <c r="G57" s="179">
        <f>ROUND(E57*F57,2)</f>
        <v>0</v>
      </c>
      <c r="H57" s="178"/>
      <c r="I57" s="179">
        <f>ROUND(E57*H57,2)</f>
        <v>0</v>
      </c>
      <c r="J57" s="178"/>
      <c r="K57" s="179">
        <f>ROUND(E57*J57,2)</f>
        <v>0</v>
      </c>
      <c r="L57" s="179">
        <v>21</v>
      </c>
      <c r="M57" s="179">
        <f>G57*(1+L57/100)</f>
        <v>0</v>
      </c>
      <c r="N57" s="179">
        <v>1.2099999999999999E-3</v>
      </c>
      <c r="O57" s="179">
        <f>ROUND(E57*N57,2)</f>
        <v>0.32</v>
      </c>
      <c r="P57" s="179">
        <v>0</v>
      </c>
      <c r="Q57" s="179">
        <f>ROUND(E57*P57,2)</f>
        <v>0</v>
      </c>
      <c r="R57" s="179"/>
      <c r="S57" s="179" t="s">
        <v>134</v>
      </c>
      <c r="T57" s="180" t="s">
        <v>159</v>
      </c>
      <c r="U57" s="161">
        <v>0</v>
      </c>
      <c r="V57" s="161">
        <f>ROUND(E57*U57,2)</f>
        <v>0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135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58"/>
      <c r="B58" s="159"/>
      <c r="C58" s="192" t="s">
        <v>167</v>
      </c>
      <c r="D58" s="163"/>
      <c r="E58" s="164"/>
      <c r="F58" s="161"/>
      <c r="G58" s="161"/>
      <c r="H58" s="161"/>
      <c r="I58" s="161"/>
      <c r="J58" s="161"/>
      <c r="K58" s="161"/>
      <c r="L58" s="161"/>
      <c r="M58" s="161"/>
      <c r="N58" s="161"/>
      <c r="O58" s="161"/>
      <c r="P58" s="161"/>
      <c r="Q58" s="161"/>
      <c r="R58" s="161"/>
      <c r="S58" s="161"/>
      <c r="T58" s="161"/>
      <c r="U58" s="161"/>
      <c r="V58" s="161"/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139</v>
      </c>
      <c r="AH58" s="151">
        <v>0</v>
      </c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8"/>
      <c r="B59" s="159"/>
      <c r="C59" s="192" t="s">
        <v>184</v>
      </c>
      <c r="D59" s="163"/>
      <c r="E59" s="164"/>
      <c r="F59" s="161"/>
      <c r="G59" s="161"/>
      <c r="H59" s="161"/>
      <c r="I59" s="161"/>
      <c r="J59" s="161"/>
      <c r="K59" s="161"/>
      <c r="L59" s="161"/>
      <c r="M59" s="161"/>
      <c r="N59" s="161"/>
      <c r="O59" s="161"/>
      <c r="P59" s="161"/>
      <c r="Q59" s="161"/>
      <c r="R59" s="161"/>
      <c r="S59" s="161"/>
      <c r="T59" s="161"/>
      <c r="U59" s="161"/>
      <c r="V59" s="161"/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139</v>
      </c>
      <c r="AH59" s="151">
        <v>0</v>
      </c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8"/>
      <c r="B60" s="159"/>
      <c r="C60" s="192" t="s">
        <v>185</v>
      </c>
      <c r="D60" s="163"/>
      <c r="E60" s="164">
        <v>30.74</v>
      </c>
      <c r="F60" s="161"/>
      <c r="G60" s="161"/>
      <c r="H60" s="161"/>
      <c r="I60" s="161"/>
      <c r="J60" s="161"/>
      <c r="K60" s="161"/>
      <c r="L60" s="161"/>
      <c r="M60" s="161"/>
      <c r="N60" s="161"/>
      <c r="O60" s="161"/>
      <c r="P60" s="161"/>
      <c r="Q60" s="161"/>
      <c r="R60" s="161"/>
      <c r="S60" s="161"/>
      <c r="T60" s="161"/>
      <c r="U60" s="161"/>
      <c r="V60" s="161"/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139</v>
      </c>
      <c r="AH60" s="151">
        <v>0</v>
      </c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8"/>
      <c r="B61" s="159"/>
      <c r="C61" s="192" t="s">
        <v>186</v>
      </c>
      <c r="D61" s="163"/>
      <c r="E61" s="164">
        <v>89.28</v>
      </c>
      <c r="F61" s="161"/>
      <c r="G61" s="161"/>
      <c r="H61" s="161"/>
      <c r="I61" s="161"/>
      <c r="J61" s="161"/>
      <c r="K61" s="161"/>
      <c r="L61" s="161"/>
      <c r="M61" s="161"/>
      <c r="N61" s="161"/>
      <c r="O61" s="161"/>
      <c r="P61" s="161"/>
      <c r="Q61" s="161"/>
      <c r="R61" s="161"/>
      <c r="S61" s="161"/>
      <c r="T61" s="161"/>
      <c r="U61" s="161"/>
      <c r="V61" s="161"/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139</v>
      </c>
      <c r="AH61" s="151">
        <v>0</v>
      </c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/>
      <c r="B62" s="159"/>
      <c r="C62" s="192" t="s">
        <v>187</v>
      </c>
      <c r="D62" s="163"/>
      <c r="E62" s="164">
        <v>65.53</v>
      </c>
      <c r="F62" s="161"/>
      <c r="G62" s="161"/>
      <c r="H62" s="161"/>
      <c r="I62" s="161"/>
      <c r="J62" s="161"/>
      <c r="K62" s="161"/>
      <c r="L62" s="161"/>
      <c r="M62" s="161"/>
      <c r="N62" s="161"/>
      <c r="O62" s="161"/>
      <c r="P62" s="161"/>
      <c r="Q62" s="161"/>
      <c r="R62" s="161"/>
      <c r="S62" s="161"/>
      <c r="T62" s="161"/>
      <c r="U62" s="161"/>
      <c r="V62" s="161"/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139</v>
      </c>
      <c r="AH62" s="151">
        <v>0</v>
      </c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8"/>
      <c r="B63" s="159"/>
      <c r="C63" s="192" t="s">
        <v>188</v>
      </c>
      <c r="D63" s="163"/>
      <c r="E63" s="164">
        <v>13.8</v>
      </c>
      <c r="F63" s="161"/>
      <c r="G63" s="161"/>
      <c r="H63" s="161"/>
      <c r="I63" s="161"/>
      <c r="J63" s="161"/>
      <c r="K63" s="161"/>
      <c r="L63" s="161"/>
      <c r="M63" s="161"/>
      <c r="N63" s="161"/>
      <c r="O63" s="161"/>
      <c r="P63" s="161"/>
      <c r="Q63" s="161"/>
      <c r="R63" s="161"/>
      <c r="S63" s="161"/>
      <c r="T63" s="161"/>
      <c r="U63" s="161"/>
      <c r="V63" s="161"/>
      <c r="W63" s="161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139</v>
      </c>
      <c r="AH63" s="151">
        <v>0</v>
      </c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8"/>
      <c r="B64" s="159"/>
      <c r="C64" s="192" t="s">
        <v>189</v>
      </c>
      <c r="D64" s="163"/>
      <c r="E64" s="164">
        <v>66.459999999999994</v>
      </c>
      <c r="F64" s="161"/>
      <c r="G64" s="161"/>
      <c r="H64" s="161"/>
      <c r="I64" s="161"/>
      <c r="J64" s="161"/>
      <c r="K64" s="161"/>
      <c r="L64" s="161"/>
      <c r="M64" s="161"/>
      <c r="N64" s="161"/>
      <c r="O64" s="161"/>
      <c r="P64" s="161"/>
      <c r="Q64" s="161"/>
      <c r="R64" s="161"/>
      <c r="S64" s="161"/>
      <c r="T64" s="161"/>
      <c r="U64" s="161"/>
      <c r="V64" s="161"/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139</v>
      </c>
      <c r="AH64" s="151">
        <v>0</v>
      </c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58"/>
      <c r="B65" s="159"/>
      <c r="C65" s="192" t="s">
        <v>190</v>
      </c>
      <c r="D65" s="163"/>
      <c r="E65" s="164"/>
      <c r="F65" s="161"/>
      <c r="G65" s="161"/>
      <c r="H65" s="161"/>
      <c r="I65" s="161"/>
      <c r="J65" s="161"/>
      <c r="K65" s="161"/>
      <c r="L65" s="161"/>
      <c r="M65" s="161"/>
      <c r="N65" s="161"/>
      <c r="O65" s="161"/>
      <c r="P65" s="161"/>
      <c r="Q65" s="161"/>
      <c r="R65" s="161"/>
      <c r="S65" s="161"/>
      <c r="T65" s="161"/>
      <c r="U65" s="161"/>
      <c r="V65" s="161"/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139</v>
      </c>
      <c r="AH65" s="151">
        <v>0</v>
      </c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8"/>
      <c r="B66" s="159"/>
      <c r="C66" s="192" t="s">
        <v>191</v>
      </c>
      <c r="D66" s="163"/>
      <c r="E66" s="164"/>
      <c r="F66" s="161"/>
      <c r="G66" s="161"/>
      <c r="H66" s="161"/>
      <c r="I66" s="161"/>
      <c r="J66" s="161"/>
      <c r="K66" s="161"/>
      <c r="L66" s="161"/>
      <c r="M66" s="161"/>
      <c r="N66" s="161"/>
      <c r="O66" s="161"/>
      <c r="P66" s="161"/>
      <c r="Q66" s="161"/>
      <c r="R66" s="161"/>
      <c r="S66" s="161"/>
      <c r="T66" s="161"/>
      <c r="U66" s="161"/>
      <c r="V66" s="161"/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139</v>
      </c>
      <c r="AH66" s="151">
        <v>0</v>
      </c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/>
      <c r="B67" s="159"/>
      <c r="C67" s="192" t="s">
        <v>192</v>
      </c>
      <c r="D67" s="163"/>
      <c r="E67" s="164"/>
      <c r="F67" s="161"/>
      <c r="G67" s="161"/>
      <c r="H67" s="161"/>
      <c r="I67" s="161"/>
      <c r="J67" s="161"/>
      <c r="K67" s="161"/>
      <c r="L67" s="161"/>
      <c r="M67" s="161"/>
      <c r="N67" s="161"/>
      <c r="O67" s="161"/>
      <c r="P67" s="161"/>
      <c r="Q67" s="161"/>
      <c r="R67" s="161"/>
      <c r="S67" s="161"/>
      <c r="T67" s="161"/>
      <c r="U67" s="161"/>
      <c r="V67" s="161"/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139</v>
      </c>
      <c r="AH67" s="151">
        <v>0</v>
      </c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8"/>
      <c r="B68" s="159"/>
      <c r="C68" s="192" t="s">
        <v>193</v>
      </c>
      <c r="D68" s="163"/>
      <c r="E68" s="164"/>
      <c r="F68" s="161"/>
      <c r="G68" s="161"/>
      <c r="H68" s="161"/>
      <c r="I68" s="161"/>
      <c r="J68" s="161"/>
      <c r="K68" s="161"/>
      <c r="L68" s="161"/>
      <c r="M68" s="161"/>
      <c r="N68" s="161"/>
      <c r="O68" s="161"/>
      <c r="P68" s="161"/>
      <c r="Q68" s="161"/>
      <c r="R68" s="161"/>
      <c r="S68" s="161"/>
      <c r="T68" s="161"/>
      <c r="U68" s="161"/>
      <c r="V68" s="161"/>
      <c r="W68" s="161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139</v>
      </c>
      <c r="AH68" s="151">
        <v>0</v>
      </c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58"/>
      <c r="B69" s="159"/>
      <c r="C69" s="192" t="s">
        <v>194</v>
      </c>
      <c r="D69" s="163"/>
      <c r="E69" s="164"/>
      <c r="F69" s="161"/>
      <c r="G69" s="161"/>
      <c r="H69" s="161"/>
      <c r="I69" s="161"/>
      <c r="J69" s="161"/>
      <c r="K69" s="161"/>
      <c r="L69" s="161"/>
      <c r="M69" s="161"/>
      <c r="N69" s="161"/>
      <c r="O69" s="161"/>
      <c r="P69" s="161"/>
      <c r="Q69" s="161"/>
      <c r="R69" s="161"/>
      <c r="S69" s="161"/>
      <c r="T69" s="161"/>
      <c r="U69" s="161"/>
      <c r="V69" s="161"/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139</v>
      </c>
      <c r="AH69" s="151">
        <v>0</v>
      </c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58"/>
      <c r="B70" s="159"/>
      <c r="C70" s="192" t="s">
        <v>195</v>
      </c>
      <c r="D70" s="163"/>
      <c r="E70" s="164"/>
      <c r="F70" s="161"/>
      <c r="G70" s="161"/>
      <c r="H70" s="161"/>
      <c r="I70" s="161"/>
      <c r="J70" s="161"/>
      <c r="K70" s="161"/>
      <c r="L70" s="161"/>
      <c r="M70" s="161"/>
      <c r="N70" s="161"/>
      <c r="O70" s="161"/>
      <c r="P70" s="161"/>
      <c r="Q70" s="161"/>
      <c r="R70" s="161"/>
      <c r="S70" s="161"/>
      <c r="T70" s="161"/>
      <c r="U70" s="161"/>
      <c r="V70" s="161"/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139</v>
      </c>
      <c r="AH70" s="151">
        <v>0</v>
      </c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x14ac:dyDescent="0.2">
      <c r="A71" s="168" t="s">
        <v>128</v>
      </c>
      <c r="B71" s="169" t="s">
        <v>78</v>
      </c>
      <c r="C71" s="190" t="s">
        <v>79</v>
      </c>
      <c r="D71" s="170"/>
      <c r="E71" s="171"/>
      <c r="F71" s="172"/>
      <c r="G71" s="172">
        <f>SUMIF(AG72:AG86,"&lt;&gt;NOR",G72:G86)</f>
        <v>0</v>
      </c>
      <c r="H71" s="172"/>
      <c r="I71" s="172">
        <f>SUM(I72:I86)</f>
        <v>0</v>
      </c>
      <c r="J71" s="172"/>
      <c r="K71" s="172">
        <f>SUM(K72:K86)</f>
        <v>0</v>
      </c>
      <c r="L71" s="172"/>
      <c r="M71" s="172">
        <f>SUM(M72:M86)</f>
        <v>0</v>
      </c>
      <c r="N71" s="172"/>
      <c r="O71" s="172">
        <f>SUM(O72:O86)</f>
        <v>0</v>
      </c>
      <c r="P71" s="172"/>
      <c r="Q71" s="172">
        <f>SUM(Q72:Q86)</f>
        <v>0</v>
      </c>
      <c r="R71" s="172"/>
      <c r="S71" s="172"/>
      <c r="T71" s="173"/>
      <c r="U71" s="167"/>
      <c r="V71" s="167">
        <f>SUM(V72:V86)</f>
        <v>0</v>
      </c>
      <c r="W71" s="167"/>
      <c r="AG71" t="s">
        <v>129</v>
      </c>
    </row>
    <row r="72" spans="1:60" outlineLevel="1" x14ac:dyDescent="0.2">
      <c r="A72" s="174">
        <v>7</v>
      </c>
      <c r="B72" s="175" t="s">
        <v>196</v>
      </c>
      <c r="C72" s="191" t="s">
        <v>197</v>
      </c>
      <c r="D72" s="176" t="s">
        <v>132</v>
      </c>
      <c r="E72" s="177">
        <v>295.81</v>
      </c>
      <c r="F72" s="178"/>
      <c r="G72" s="179">
        <f>ROUND(E72*F72,2)</f>
        <v>0</v>
      </c>
      <c r="H72" s="178"/>
      <c r="I72" s="179">
        <f>ROUND(E72*H72,2)</f>
        <v>0</v>
      </c>
      <c r="J72" s="178"/>
      <c r="K72" s="179">
        <f>ROUND(E72*J72,2)</f>
        <v>0</v>
      </c>
      <c r="L72" s="179">
        <v>21</v>
      </c>
      <c r="M72" s="179">
        <f>G72*(1+L72/100)</f>
        <v>0</v>
      </c>
      <c r="N72" s="179">
        <v>0</v>
      </c>
      <c r="O72" s="179">
        <f>ROUND(E72*N72,2)</f>
        <v>0</v>
      </c>
      <c r="P72" s="179">
        <v>0</v>
      </c>
      <c r="Q72" s="179">
        <f>ROUND(E72*P72,2)</f>
        <v>0</v>
      </c>
      <c r="R72" s="179"/>
      <c r="S72" s="179" t="s">
        <v>134</v>
      </c>
      <c r="T72" s="180" t="s">
        <v>159</v>
      </c>
      <c r="U72" s="161">
        <v>0</v>
      </c>
      <c r="V72" s="161">
        <f>ROUND(E72*U72,2)</f>
        <v>0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135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58"/>
      <c r="B73" s="159"/>
      <c r="C73" s="192" t="s">
        <v>167</v>
      </c>
      <c r="D73" s="163"/>
      <c r="E73" s="164"/>
      <c r="F73" s="161"/>
      <c r="G73" s="161"/>
      <c r="H73" s="161"/>
      <c r="I73" s="161"/>
      <c r="J73" s="161"/>
      <c r="K73" s="161"/>
      <c r="L73" s="161"/>
      <c r="M73" s="161"/>
      <c r="N73" s="161"/>
      <c r="O73" s="161"/>
      <c r="P73" s="161"/>
      <c r="Q73" s="161"/>
      <c r="R73" s="161"/>
      <c r="S73" s="161"/>
      <c r="T73" s="161"/>
      <c r="U73" s="161"/>
      <c r="V73" s="161"/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139</v>
      </c>
      <c r="AH73" s="151">
        <v>0</v>
      </c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58"/>
      <c r="B74" s="159"/>
      <c r="C74" s="192" t="s">
        <v>184</v>
      </c>
      <c r="D74" s="163"/>
      <c r="E74" s="164"/>
      <c r="F74" s="161"/>
      <c r="G74" s="161"/>
      <c r="H74" s="161"/>
      <c r="I74" s="161"/>
      <c r="J74" s="161"/>
      <c r="K74" s="161"/>
      <c r="L74" s="161"/>
      <c r="M74" s="161"/>
      <c r="N74" s="161"/>
      <c r="O74" s="161"/>
      <c r="P74" s="161"/>
      <c r="Q74" s="161"/>
      <c r="R74" s="161"/>
      <c r="S74" s="161"/>
      <c r="T74" s="161"/>
      <c r="U74" s="161"/>
      <c r="V74" s="161"/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139</v>
      </c>
      <c r="AH74" s="151">
        <v>0</v>
      </c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58"/>
      <c r="B75" s="159"/>
      <c r="C75" s="192" t="s">
        <v>185</v>
      </c>
      <c r="D75" s="163"/>
      <c r="E75" s="164">
        <v>30.74</v>
      </c>
      <c r="F75" s="161"/>
      <c r="G75" s="161"/>
      <c r="H75" s="161"/>
      <c r="I75" s="161"/>
      <c r="J75" s="161"/>
      <c r="K75" s="161"/>
      <c r="L75" s="161"/>
      <c r="M75" s="161"/>
      <c r="N75" s="161"/>
      <c r="O75" s="161"/>
      <c r="P75" s="161"/>
      <c r="Q75" s="161"/>
      <c r="R75" s="161"/>
      <c r="S75" s="161"/>
      <c r="T75" s="161"/>
      <c r="U75" s="161"/>
      <c r="V75" s="161"/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139</v>
      </c>
      <c r="AH75" s="151">
        <v>0</v>
      </c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58"/>
      <c r="B76" s="159"/>
      <c r="C76" s="192" t="s">
        <v>186</v>
      </c>
      <c r="D76" s="163"/>
      <c r="E76" s="164">
        <v>89.28</v>
      </c>
      <c r="F76" s="161"/>
      <c r="G76" s="161"/>
      <c r="H76" s="161"/>
      <c r="I76" s="161"/>
      <c r="J76" s="161"/>
      <c r="K76" s="161"/>
      <c r="L76" s="161"/>
      <c r="M76" s="161"/>
      <c r="N76" s="161"/>
      <c r="O76" s="161"/>
      <c r="P76" s="161"/>
      <c r="Q76" s="161"/>
      <c r="R76" s="161"/>
      <c r="S76" s="161"/>
      <c r="T76" s="161"/>
      <c r="U76" s="161"/>
      <c r="V76" s="161"/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139</v>
      </c>
      <c r="AH76" s="151">
        <v>0</v>
      </c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58"/>
      <c r="B77" s="159"/>
      <c r="C77" s="192" t="s">
        <v>187</v>
      </c>
      <c r="D77" s="163"/>
      <c r="E77" s="164">
        <v>65.53</v>
      </c>
      <c r="F77" s="161"/>
      <c r="G77" s="161"/>
      <c r="H77" s="161"/>
      <c r="I77" s="161"/>
      <c r="J77" s="161"/>
      <c r="K77" s="161"/>
      <c r="L77" s="161"/>
      <c r="M77" s="161"/>
      <c r="N77" s="161"/>
      <c r="O77" s="161"/>
      <c r="P77" s="161"/>
      <c r="Q77" s="161"/>
      <c r="R77" s="161"/>
      <c r="S77" s="161"/>
      <c r="T77" s="161"/>
      <c r="U77" s="161"/>
      <c r="V77" s="161"/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139</v>
      </c>
      <c r="AH77" s="151">
        <v>0</v>
      </c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8"/>
      <c r="B78" s="159"/>
      <c r="C78" s="192" t="s">
        <v>188</v>
      </c>
      <c r="D78" s="163"/>
      <c r="E78" s="164">
        <v>13.8</v>
      </c>
      <c r="F78" s="161"/>
      <c r="G78" s="161"/>
      <c r="H78" s="161"/>
      <c r="I78" s="161"/>
      <c r="J78" s="161"/>
      <c r="K78" s="161"/>
      <c r="L78" s="161"/>
      <c r="M78" s="161"/>
      <c r="N78" s="161"/>
      <c r="O78" s="161"/>
      <c r="P78" s="161"/>
      <c r="Q78" s="161"/>
      <c r="R78" s="161"/>
      <c r="S78" s="161"/>
      <c r="T78" s="161"/>
      <c r="U78" s="161"/>
      <c r="V78" s="161"/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139</v>
      </c>
      <c r="AH78" s="151">
        <v>0</v>
      </c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58"/>
      <c r="B79" s="159"/>
      <c r="C79" s="192" t="s">
        <v>189</v>
      </c>
      <c r="D79" s="163"/>
      <c r="E79" s="164">
        <v>66.459999999999994</v>
      </c>
      <c r="F79" s="161"/>
      <c r="G79" s="161"/>
      <c r="H79" s="161"/>
      <c r="I79" s="161"/>
      <c r="J79" s="161"/>
      <c r="K79" s="161"/>
      <c r="L79" s="161"/>
      <c r="M79" s="161"/>
      <c r="N79" s="161"/>
      <c r="O79" s="161"/>
      <c r="P79" s="161"/>
      <c r="Q79" s="161"/>
      <c r="R79" s="161"/>
      <c r="S79" s="161"/>
      <c r="T79" s="161"/>
      <c r="U79" s="161"/>
      <c r="V79" s="161"/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139</v>
      </c>
      <c r="AH79" s="151">
        <v>0</v>
      </c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58"/>
      <c r="B80" s="159"/>
      <c r="C80" s="192" t="s">
        <v>190</v>
      </c>
      <c r="D80" s="163"/>
      <c r="E80" s="164"/>
      <c r="F80" s="161"/>
      <c r="G80" s="161"/>
      <c r="H80" s="161"/>
      <c r="I80" s="161"/>
      <c r="J80" s="161"/>
      <c r="K80" s="161"/>
      <c r="L80" s="161"/>
      <c r="M80" s="161"/>
      <c r="N80" s="161"/>
      <c r="O80" s="161"/>
      <c r="P80" s="161"/>
      <c r="Q80" s="161"/>
      <c r="R80" s="161"/>
      <c r="S80" s="161"/>
      <c r="T80" s="161"/>
      <c r="U80" s="161"/>
      <c r="V80" s="161"/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139</v>
      </c>
      <c r="AH80" s="151">
        <v>0</v>
      </c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8"/>
      <c r="B81" s="159"/>
      <c r="C81" s="192" t="s">
        <v>191</v>
      </c>
      <c r="D81" s="163"/>
      <c r="E81" s="164"/>
      <c r="F81" s="161"/>
      <c r="G81" s="161"/>
      <c r="H81" s="161"/>
      <c r="I81" s="161"/>
      <c r="J81" s="161"/>
      <c r="K81" s="161"/>
      <c r="L81" s="161"/>
      <c r="M81" s="161"/>
      <c r="N81" s="161"/>
      <c r="O81" s="161"/>
      <c r="P81" s="161"/>
      <c r="Q81" s="161"/>
      <c r="R81" s="161"/>
      <c r="S81" s="161"/>
      <c r="T81" s="161"/>
      <c r="U81" s="161"/>
      <c r="V81" s="161"/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139</v>
      </c>
      <c r="AH81" s="151">
        <v>0</v>
      </c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58"/>
      <c r="B82" s="159"/>
      <c r="C82" s="192" t="s">
        <v>192</v>
      </c>
      <c r="D82" s="163"/>
      <c r="E82" s="164"/>
      <c r="F82" s="161"/>
      <c r="G82" s="161"/>
      <c r="H82" s="161"/>
      <c r="I82" s="161"/>
      <c r="J82" s="161"/>
      <c r="K82" s="161"/>
      <c r="L82" s="161"/>
      <c r="M82" s="161"/>
      <c r="N82" s="161"/>
      <c r="O82" s="161"/>
      <c r="P82" s="161"/>
      <c r="Q82" s="161"/>
      <c r="R82" s="161"/>
      <c r="S82" s="161"/>
      <c r="T82" s="161"/>
      <c r="U82" s="161"/>
      <c r="V82" s="161"/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139</v>
      </c>
      <c r="AH82" s="151">
        <v>0</v>
      </c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58"/>
      <c r="B83" s="159"/>
      <c r="C83" s="192" t="s">
        <v>193</v>
      </c>
      <c r="D83" s="163"/>
      <c r="E83" s="164"/>
      <c r="F83" s="161"/>
      <c r="G83" s="161"/>
      <c r="H83" s="161"/>
      <c r="I83" s="161"/>
      <c r="J83" s="161"/>
      <c r="K83" s="161"/>
      <c r="L83" s="161"/>
      <c r="M83" s="161"/>
      <c r="N83" s="161"/>
      <c r="O83" s="161"/>
      <c r="P83" s="161"/>
      <c r="Q83" s="161"/>
      <c r="R83" s="161"/>
      <c r="S83" s="161"/>
      <c r="T83" s="161"/>
      <c r="U83" s="161"/>
      <c r="V83" s="161"/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139</v>
      </c>
      <c r="AH83" s="151">
        <v>0</v>
      </c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8"/>
      <c r="B84" s="159"/>
      <c r="C84" s="192" t="s">
        <v>194</v>
      </c>
      <c r="D84" s="163"/>
      <c r="E84" s="164"/>
      <c r="F84" s="161"/>
      <c r="G84" s="161"/>
      <c r="H84" s="161"/>
      <c r="I84" s="161"/>
      <c r="J84" s="161"/>
      <c r="K84" s="161"/>
      <c r="L84" s="161"/>
      <c r="M84" s="161"/>
      <c r="N84" s="161"/>
      <c r="O84" s="161"/>
      <c r="P84" s="161"/>
      <c r="Q84" s="161"/>
      <c r="R84" s="161"/>
      <c r="S84" s="161"/>
      <c r="T84" s="161"/>
      <c r="U84" s="161"/>
      <c r="V84" s="161"/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139</v>
      </c>
      <c r="AH84" s="151">
        <v>0</v>
      </c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/>
      <c r="B85" s="159"/>
      <c r="C85" s="192" t="s">
        <v>195</v>
      </c>
      <c r="D85" s="163"/>
      <c r="E85" s="164"/>
      <c r="F85" s="161"/>
      <c r="G85" s="161"/>
      <c r="H85" s="161"/>
      <c r="I85" s="161"/>
      <c r="J85" s="161"/>
      <c r="K85" s="161"/>
      <c r="L85" s="161"/>
      <c r="M85" s="161"/>
      <c r="N85" s="161"/>
      <c r="O85" s="161"/>
      <c r="P85" s="161"/>
      <c r="Q85" s="161"/>
      <c r="R85" s="161"/>
      <c r="S85" s="161"/>
      <c r="T85" s="161"/>
      <c r="U85" s="161"/>
      <c r="V85" s="161"/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139</v>
      </c>
      <c r="AH85" s="151">
        <v>0</v>
      </c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/>
      <c r="B86" s="159"/>
      <c r="C86" s="192" t="s">
        <v>198</v>
      </c>
      <c r="D86" s="163"/>
      <c r="E86" s="164">
        <v>30</v>
      </c>
      <c r="F86" s="161"/>
      <c r="G86" s="161"/>
      <c r="H86" s="161"/>
      <c r="I86" s="161"/>
      <c r="J86" s="161"/>
      <c r="K86" s="161"/>
      <c r="L86" s="161"/>
      <c r="M86" s="161"/>
      <c r="N86" s="161"/>
      <c r="O86" s="161"/>
      <c r="P86" s="161"/>
      <c r="Q86" s="161"/>
      <c r="R86" s="161"/>
      <c r="S86" s="161"/>
      <c r="T86" s="161"/>
      <c r="U86" s="161"/>
      <c r="V86" s="161"/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139</v>
      </c>
      <c r="AH86" s="151">
        <v>0</v>
      </c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68" t="s">
        <v>128</v>
      </c>
      <c r="B87" s="169" t="s">
        <v>80</v>
      </c>
      <c r="C87" s="190" t="s">
        <v>81</v>
      </c>
      <c r="D87" s="170"/>
      <c r="E87" s="171"/>
      <c r="F87" s="172"/>
      <c r="G87" s="172">
        <f>SUMIF(AG88:AG119,"&lt;&gt;NOR",G88:G119)</f>
        <v>0</v>
      </c>
      <c r="H87" s="172"/>
      <c r="I87" s="172">
        <f>SUM(I88:I119)</f>
        <v>0</v>
      </c>
      <c r="J87" s="172"/>
      <c r="K87" s="172">
        <f>SUM(K88:K119)</f>
        <v>0</v>
      </c>
      <c r="L87" s="172"/>
      <c r="M87" s="172">
        <f>SUM(M88:M119)</f>
        <v>0</v>
      </c>
      <c r="N87" s="172"/>
      <c r="O87" s="172">
        <f>SUM(O88:O119)</f>
        <v>0</v>
      </c>
      <c r="P87" s="172"/>
      <c r="Q87" s="172">
        <f>SUM(Q88:Q119)</f>
        <v>21.339999999999996</v>
      </c>
      <c r="R87" s="172"/>
      <c r="S87" s="172"/>
      <c r="T87" s="173"/>
      <c r="U87" s="167"/>
      <c r="V87" s="167">
        <f>SUM(V88:V119)</f>
        <v>0</v>
      </c>
      <c r="W87" s="167"/>
      <c r="AG87" t="s">
        <v>129</v>
      </c>
    </row>
    <row r="88" spans="1:60" outlineLevel="1" x14ac:dyDescent="0.2">
      <c r="A88" s="174">
        <v>8</v>
      </c>
      <c r="B88" s="175" t="s">
        <v>199</v>
      </c>
      <c r="C88" s="191" t="s">
        <v>200</v>
      </c>
      <c r="D88" s="176" t="s">
        <v>132</v>
      </c>
      <c r="E88" s="177">
        <v>117.91500000000001</v>
      </c>
      <c r="F88" s="178"/>
      <c r="G88" s="179">
        <f>ROUND(E88*F88,2)</f>
        <v>0</v>
      </c>
      <c r="H88" s="178"/>
      <c r="I88" s="179">
        <f>ROUND(E88*H88,2)</f>
        <v>0</v>
      </c>
      <c r="J88" s="178"/>
      <c r="K88" s="179">
        <f>ROUND(E88*J88,2)</f>
        <v>0</v>
      </c>
      <c r="L88" s="179">
        <v>21</v>
      </c>
      <c r="M88" s="179">
        <f>G88*(1+L88/100)</f>
        <v>0</v>
      </c>
      <c r="N88" s="179">
        <v>0</v>
      </c>
      <c r="O88" s="179">
        <f>ROUND(E88*N88,2)</f>
        <v>0</v>
      </c>
      <c r="P88" s="179">
        <v>1.7000000000000001E-2</v>
      </c>
      <c r="Q88" s="179">
        <f>ROUND(E88*P88,2)</f>
        <v>2</v>
      </c>
      <c r="R88" s="179"/>
      <c r="S88" s="179" t="s">
        <v>134</v>
      </c>
      <c r="T88" s="180" t="s">
        <v>159</v>
      </c>
      <c r="U88" s="161">
        <v>0</v>
      </c>
      <c r="V88" s="161">
        <f>ROUND(E88*U88,2)</f>
        <v>0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135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8"/>
      <c r="B89" s="159"/>
      <c r="C89" s="192" t="s">
        <v>201</v>
      </c>
      <c r="D89" s="163"/>
      <c r="E89" s="164"/>
      <c r="F89" s="161"/>
      <c r="G89" s="161"/>
      <c r="H89" s="161"/>
      <c r="I89" s="161"/>
      <c r="J89" s="161"/>
      <c r="K89" s="161"/>
      <c r="L89" s="161"/>
      <c r="M89" s="161"/>
      <c r="N89" s="161"/>
      <c r="O89" s="161"/>
      <c r="P89" s="161"/>
      <c r="Q89" s="161"/>
      <c r="R89" s="161"/>
      <c r="S89" s="161"/>
      <c r="T89" s="161"/>
      <c r="U89" s="161"/>
      <c r="V89" s="161"/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139</v>
      </c>
      <c r="AH89" s="151">
        <v>0</v>
      </c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192" t="s">
        <v>167</v>
      </c>
      <c r="D90" s="163"/>
      <c r="E90" s="164"/>
      <c r="F90" s="161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139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92" t="s">
        <v>168</v>
      </c>
      <c r="D91" s="163"/>
      <c r="E91" s="164"/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139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/>
      <c r="B92" s="159"/>
      <c r="C92" s="192" t="s">
        <v>202</v>
      </c>
      <c r="D92" s="163"/>
      <c r="E92" s="164">
        <v>91.14</v>
      </c>
      <c r="F92" s="161"/>
      <c r="G92" s="161"/>
      <c r="H92" s="161"/>
      <c r="I92" s="161"/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139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8"/>
      <c r="B93" s="159"/>
      <c r="C93" s="192" t="s">
        <v>203</v>
      </c>
      <c r="D93" s="163"/>
      <c r="E93" s="164">
        <v>26.774999999999999</v>
      </c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139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92" t="s">
        <v>204</v>
      </c>
      <c r="D94" s="163"/>
      <c r="E94" s="164"/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139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4">
        <v>9</v>
      </c>
      <c r="B95" s="175" t="s">
        <v>205</v>
      </c>
      <c r="C95" s="191" t="s">
        <v>206</v>
      </c>
      <c r="D95" s="176" t="s">
        <v>132</v>
      </c>
      <c r="E95" s="177">
        <v>154.81</v>
      </c>
      <c r="F95" s="178"/>
      <c r="G95" s="179">
        <f>ROUND(E95*F95,2)</f>
        <v>0</v>
      </c>
      <c r="H95" s="178"/>
      <c r="I95" s="179">
        <f>ROUND(E95*H95,2)</f>
        <v>0</v>
      </c>
      <c r="J95" s="178"/>
      <c r="K95" s="179">
        <f>ROUND(E95*J95,2)</f>
        <v>0</v>
      </c>
      <c r="L95" s="179">
        <v>21</v>
      </c>
      <c r="M95" s="179">
        <f>G95*(1+L95/100)</f>
        <v>0</v>
      </c>
      <c r="N95" s="179">
        <v>0</v>
      </c>
      <c r="O95" s="179">
        <f>ROUND(E95*N95,2)</f>
        <v>0</v>
      </c>
      <c r="P95" s="179">
        <v>0.02</v>
      </c>
      <c r="Q95" s="179">
        <f>ROUND(E95*P95,2)</f>
        <v>3.1</v>
      </c>
      <c r="R95" s="179"/>
      <c r="S95" s="179" t="s">
        <v>134</v>
      </c>
      <c r="T95" s="180" t="s">
        <v>159</v>
      </c>
      <c r="U95" s="161">
        <v>0</v>
      </c>
      <c r="V95" s="161">
        <f>ROUND(E95*U95,2)</f>
        <v>0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135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192" t="s">
        <v>207</v>
      </c>
      <c r="D96" s="163"/>
      <c r="E96" s="164"/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139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/>
      <c r="B97" s="159"/>
      <c r="C97" s="192" t="s">
        <v>208</v>
      </c>
      <c r="D97" s="163"/>
      <c r="E97" s="164">
        <v>154.81</v>
      </c>
      <c r="F97" s="161"/>
      <c r="G97" s="161"/>
      <c r="H97" s="161"/>
      <c r="I97" s="161"/>
      <c r="J97" s="161"/>
      <c r="K97" s="161"/>
      <c r="L97" s="161"/>
      <c r="M97" s="161"/>
      <c r="N97" s="161"/>
      <c r="O97" s="161"/>
      <c r="P97" s="161"/>
      <c r="Q97" s="161"/>
      <c r="R97" s="161"/>
      <c r="S97" s="161"/>
      <c r="T97" s="161"/>
      <c r="U97" s="161"/>
      <c r="V97" s="161"/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139</v>
      </c>
      <c r="AH97" s="151">
        <v>0</v>
      </c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74">
        <v>10</v>
      </c>
      <c r="B98" s="175" t="s">
        <v>209</v>
      </c>
      <c r="C98" s="191" t="s">
        <v>210</v>
      </c>
      <c r="D98" s="176" t="s">
        <v>158</v>
      </c>
      <c r="E98" s="177">
        <v>13</v>
      </c>
      <c r="F98" s="178"/>
      <c r="G98" s="179">
        <f>ROUND(E98*F98,2)</f>
        <v>0</v>
      </c>
      <c r="H98" s="178"/>
      <c r="I98" s="179">
        <f>ROUND(E98*H98,2)</f>
        <v>0</v>
      </c>
      <c r="J98" s="178"/>
      <c r="K98" s="179">
        <f>ROUND(E98*J98,2)</f>
        <v>0</v>
      </c>
      <c r="L98" s="179">
        <v>21</v>
      </c>
      <c r="M98" s="179">
        <f>G98*(1+L98/100)</f>
        <v>0</v>
      </c>
      <c r="N98" s="179">
        <v>0</v>
      </c>
      <c r="O98" s="179">
        <f>ROUND(E98*N98,2)</f>
        <v>0</v>
      </c>
      <c r="P98" s="179">
        <v>0</v>
      </c>
      <c r="Q98" s="179">
        <f>ROUND(E98*P98,2)</f>
        <v>0</v>
      </c>
      <c r="R98" s="179"/>
      <c r="S98" s="179" t="s">
        <v>134</v>
      </c>
      <c r="T98" s="180" t="s">
        <v>159</v>
      </c>
      <c r="U98" s="161">
        <v>0</v>
      </c>
      <c r="V98" s="161">
        <f>ROUND(E98*U98,2)</f>
        <v>0</v>
      </c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135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8"/>
      <c r="B99" s="159"/>
      <c r="C99" s="192" t="s">
        <v>201</v>
      </c>
      <c r="D99" s="163"/>
      <c r="E99" s="164"/>
      <c r="F99" s="161"/>
      <c r="G99" s="161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139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92" t="s">
        <v>167</v>
      </c>
      <c r="D100" s="163"/>
      <c r="E100" s="164"/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139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92" t="s">
        <v>168</v>
      </c>
      <c r="D101" s="163"/>
      <c r="E101" s="164"/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139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192" t="s">
        <v>211</v>
      </c>
      <c r="D102" s="163"/>
      <c r="E102" s="164">
        <v>8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139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8"/>
      <c r="B103" s="159"/>
      <c r="C103" s="192" t="s">
        <v>212</v>
      </c>
      <c r="D103" s="163"/>
      <c r="E103" s="164">
        <v>5</v>
      </c>
      <c r="F103" s="161"/>
      <c r="G103" s="161"/>
      <c r="H103" s="161"/>
      <c r="I103" s="161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139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92" t="s">
        <v>213</v>
      </c>
      <c r="D104" s="163"/>
      <c r="E104" s="164"/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139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ht="22.5" outlineLevel="1" x14ac:dyDescent="0.2">
      <c r="A105" s="174">
        <v>11</v>
      </c>
      <c r="B105" s="175" t="s">
        <v>214</v>
      </c>
      <c r="C105" s="191" t="s">
        <v>215</v>
      </c>
      <c r="D105" s="176" t="s">
        <v>132</v>
      </c>
      <c r="E105" s="177">
        <v>353</v>
      </c>
      <c r="F105" s="178"/>
      <c r="G105" s="179">
        <f>ROUND(E105*F105,2)</f>
        <v>0</v>
      </c>
      <c r="H105" s="178"/>
      <c r="I105" s="179">
        <f>ROUND(E105*H105,2)</f>
        <v>0</v>
      </c>
      <c r="J105" s="178"/>
      <c r="K105" s="179">
        <f>ROUND(E105*J105,2)</f>
        <v>0</v>
      </c>
      <c r="L105" s="179">
        <v>21</v>
      </c>
      <c r="M105" s="179">
        <f>G105*(1+L105/100)</f>
        <v>0</v>
      </c>
      <c r="N105" s="179">
        <v>0</v>
      </c>
      <c r="O105" s="179">
        <f>ROUND(E105*N105,2)</f>
        <v>0</v>
      </c>
      <c r="P105" s="179">
        <v>4.5999999999999999E-2</v>
      </c>
      <c r="Q105" s="179">
        <f>ROUND(E105*P105,2)</f>
        <v>16.239999999999998</v>
      </c>
      <c r="R105" s="179"/>
      <c r="S105" s="179" t="s">
        <v>134</v>
      </c>
      <c r="T105" s="180" t="s">
        <v>159</v>
      </c>
      <c r="U105" s="161">
        <v>0</v>
      </c>
      <c r="V105" s="161">
        <f>ROUND(E105*U105,2)</f>
        <v>0</v>
      </c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135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/>
      <c r="B106" s="159"/>
      <c r="C106" s="192" t="s">
        <v>167</v>
      </c>
      <c r="D106" s="163"/>
      <c r="E106" s="164"/>
      <c r="F106" s="161"/>
      <c r="G106" s="161"/>
      <c r="H106" s="161"/>
      <c r="I106" s="161"/>
      <c r="J106" s="161"/>
      <c r="K106" s="161"/>
      <c r="L106" s="161"/>
      <c r="M106" s="161"/>
      <c r="N106" s="161"/>
      <c r="O106" s="161"/>
      <c r="P106" s="161"/>
      <c r="Q106" s="161"/>
      <c r="R106" s="161"/>
      <c r="S106" s="161"/>
      <c r="T106" s="161"/>
      <c r="U106" s="161"/>
      <c r="V106" s="161"/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139</v>
      </c>
      <c r="AH106" s="151">
        <v>0</v>
      </c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58"/>
      <c r="B107" s="159"/>
      <c r="C107" s="192" t="s">
        <v>216</v>
      </c>
      <c r="D107" s="163"/>
      <c r="E107" s="164"/>
      <c r="F107" s="161"/>
      <c r="G107" s="161"/>
      <c r="H107" s="161"/>
      <c r="I107" s="161"/>
      <c r="J107" s="161"/>
      <c r="K107" s="161"/>
      <c r="L107" s="161"/>
      <c r="M107" s="161"/>
      <c r="N107" s="161"/>
      <c r="O107" s="161"/>
      <c r="P107" s="161"/>
      <c r="Q107" s="161"/>
      <c r="R107" s="161"/>
      <c r="S107" s="161"/>
      <c r="T107" s="161"/>
      <c r="U107" s="161"/>
      <c r="V107" s="161"/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139</v>
      </c>
      <c r="AH107" s="151">
        <v>0</v>
      </c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192" t="s">
        <v>168</v>
      </c>
      <c r="D108" s="163"/>
      <c r="E108" s="164"/>
      <c r="F108" s="161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139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8"/>
      <c r="B109" s="159"/>
      <c r="C109" s="192" t="s">
        <v>175</v>
      </c>
      <c r="D109" s="163"/>
      <c r="E109" s="164">
        <v>72</v>
      </c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139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58"/>
      <c r="B110" s="159"/>
      <c r="C110" s="192" t="s">
        <v>176</v>
      </c>
      <c r="D110" s="163"/>
      <c r="E110" s="164">
        <v>114</v>
      </c>
      <c r="F110" s="161"/>
      <c r="G110" s="161"/>
      <c r="H110" s="161"/>
      <c r="I110" s="161"/>
      <c r="J110" s="161"/>
      <c r="K110" s="161"/>
      <c r="L110" s="161"/>
      <c r="M110" s="161"/>
      <c r="N110" s="161"/>
      <c r="O110" s="161"/>
      <c r="P110" s="161"/>
      <c r="Q110" s="161"/>
      <c r="R110" s="161"/>
      <c r="S110" s="161"/>
      <c r="T110" s="161"/>
      <c r="U110" s="161"/>
      <c r="V110" s="161"/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139</v>
      </c>
      <c r="AH110" s="151">
        <v>0</v>
      </c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58"/>
      <c r="B111" s="159"/>
      <c r="C111" s="192" t="s">
        <v>177</v>
      </c>
      <c r="D111" s="163"/>
      <c r="E111" s="164">
        <v>93</v>
      </c>
      <c r="F111" s="161"/>
      <c r="G111" s="161"/>
      <c r="H111" s="161"/>
      <c r="I111" s="161"/>
      <c r="J111" s="161"/>
      <c r="K111" s="161"/>
      <c r="L111" s="161"/>
      <c r="M111" s="161"/>
      <c r="N111" s="161"/>
      <c r="O111" s="161"/>
      <c r="P111" s="161"/>
      <c r="Q111" s="161"/>
      <c r="R111" s="161"/>
      <c r="S111" s="161"/>
      <c r="T111" s="161"/>
      <c r="U111" s="161"/>
      <c r="V111" s="161"/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139</v>
      </c>
      <c r="AH111" s="151">
        <v>0</v>
      </c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58"/>
      <c r="B112" s="159"/>
      <c r="C112" s="192" t="s">
        <v>178</v>
      </c>
      <c r="D112" s="163"/>
      <c r="E112" s="164">
        <v>37</v>
      </c>
      <c r="F112" s="161"/>
      <c r="G112" s="161"/>
      <c r="H112" s="161"/>
      <c r="I112" s="161"/>
      <c r="J112" s="161"/>
      <c r="K112" s="161"/>
      <c r="L112" s="161"/>
      <c r="M112" s="161"/>
      <c r="N112" s="161"/>
      <c r="O112" s="161"/>
      <c r="P112" s="161"/>
      <c r="Q112" s="161"/>
      <c r="R112" s="161"/>
      <c r="S112" s="161"/>
      <c r="T112" s="161"/>
      <c r="U112" s="161"/>
      <c r="V112" s="161"/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139</v>
      </c>
      <c r="AH112" s="151">
        <v>0</v>
      </c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58"/>
      <c r="B113" s="159"/>
      <c r="C113" s="192" t="s">
        <v>169</v>
      </c>
      <c r="D113" s="163"/>
      <c r="E113" s="164">
        <v>37</v>
      </c>
      <c r="F113" s="161"/>
      <c r="G113" s="161"/>
      <c r="H113" s="161"/>
      <c r="I113" s="161"/>
      <c r="J113" s="161"/>
      <c r="K113" s="161"/>
      <c r="L113" s="161"/>
      <c r="M113" s="161"/>
      <c r="N113" s="161"/>
      <c r="O113" s="161"/>
      <c r="P113" s="161"/>
      <c r="Q113" s="161"/>
      <c r="R113" s="161"/>
      <c r="S113" s="161"/>
      <c r="T113" s="161"/>
      <c r="U113" s="161"/>
      <c r="V113" s="161"/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139</v>
      </c>
      <c r="AH113" s="151">
        <v>0</v>
      </c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58"/>
      <c r="B114" s="159"/>
      <c r="C114" s="192" t="s">
        <v>179</v>
      </c>
      <c r="D114" s="163"/>
      <c r="E114" s="164"/>
      <c r="F114" s="161"/>
      <c r="G114" s="161"/>
      <c r="H114" s="161"/>
      <c r="I114" s="161"/>
      <c r="J114" s="161"/>
      <c r="K114" s="161"/>
      <c r="L114" s="161"/>
      <c r="M114" s="161"/>
      <c r="N114" s="161"/>
      <c r="O114" s="161"/>
      <c r="P114" s="161"/>
      <c r="Q114" s="161"/>
      <c r="R114" s="161"/>
      <c r="S114" s="161"/>
      <c r="T114" s="161"/>
      <c r="U114" s="161"/>
      <c r="V114" s="161"/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139</v>
      </c>
      <c r="AH114" s="151">
        <v>0</v>
      </c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58"/>
      <c r="B115" s="159"/>
      <c r="C115" s="192" t="s">
        <v>180</v>
      </c>
      <c r="D115" s="163"/>
      <c r="E115" s="164"/>
      <c r="F115" s="161"/>
      <c r="G115" s="161"/>
      <c r="H115" s="161"/>
      <c r="I115" s="161"/>
      <c r="J115" s="161"/>
      <c r="K115" s="161"/>
      <c r="L115" s="161"/>
      <c r="M115" s="161"/>
      <c r="N115" s="161"/>
      <c r="O115" s="161"/>
      <c r="P115" s="161"/>
      <c r="Q115" s="161"/>
      <c r="R115" s="161"/>
      <c r="S115" s="161"/>
      <c r="T115" s="161"/>
      <c r="U115" s="161"/>
      <c r="V115" s="161"/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139</v>
      </c>
      <c r="AH115" s="151">
        <v>0</v>
      </c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58"/>
      <c r="B116" s="159"/>
      <c r="C116" s="192" t="s">
        <v>181</v>
      </c>
      <c r="D116" s="163"/>
      <c r="E116" s="164"/>
      <c r="F116" s="161"/>
      <c r="G116" s="161"/>
      <c r="H116" s="161"/>
      <c r="I116" s="161"/>
      <c r="J116" s="161"/>
      <c r="K116" s="161"/>
      <c r="L116" s="161"/>
      <c r="M116" s="161"/>
      <c r="N116" s="161"/>
      <c r="O116" s="161"/>
      <c r="P116" s="161"/>
      <c r="Q116" s="161"/>
      <c r="R116" s="161"/>
      <c r="S116" s="161"/>
      <c r="T116" s="161"/>
      <c r="U116" s="161"/>
      <c r="V116" s="161"/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139</v>
      </c>
      <c r="AH116" s="151">
        <v>0</v>
      </c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58"/>
      <c r="B117" s="159"/>
      <c r="C117" s="192" t="s">
        <v>170</v>
      </c>
      <c r="D117" s="163"/>
      <c r="E117" s="164"/>
      <c r="F117" s="161"/>
      <c r="G117" s="161"/>
      <c r="H117" s="161"/>
      <c r="I117" s="161"/>
      <c r="J117" s="161"/>
      <c r="K117" s="161"/>
      <c r="L117" s="161"/>
      <c r="M117" s="161"/>
      <c r="N117" s="161"/>
      <c r="O117" s="161"/>
      <c r="P117" s="161"/>
      <c r="Q117" s="161"/>
      <c r="R117" s="161"/>
      <c r="S117" s="161"/>
      <c r="T117" s="161"/>
      <c r="U117" s="161"/>
      <c r="V117" s="161"/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139</v>
      </c>
      <c r="AH117" s="151">
        <v>0</v>
      </c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58"/>
      <c r="B118" s="159"/>
      <c r="C118" s="192" t="s">
        <v>171</v>
      </c>
      <c r="D118" s="163"/>
      <c r="E118" s="164"/>
      <c r="F118" s="161"/>
      <c r="G118" s="161"/>
      <c r="H118" s="161"/>
      <c r="I118" s="161"/>
      <c r="J118" s="161"/>
      <c r="K118" s="161"/>
      <c r="L118" s="161"/>
      <c r="M118" s="161"/>
      <c r="N118" s="161"/>
      <c r="O118" s="161"/>
      <c r="P118" s="161"/>
      <c r="Q118" s="161"/>
      <c r="R118" s="161"/>
      <c r="S118" s="161"/>
      <c r="T118" s="161"/>
      <c r="U118" s="161"/>
      <c r="V118" s="161"/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139</v>
      </c>
      <c r="AH118" s="151">
        <v>0</v>
      </c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58"/>
      <c r="B119" s="159"/>
      <c r="C119" s="192" t="s">
        <v>172</v>
      </c>
      <c r="D119" s="163"/>
      <c r="E119" s="164"/>
      <c r="F119" s="161"/>
      <c r="G119" s="161"/>
      <c r="H119" s="161"/>
      <c r="I119" s="161"/>
      <c r="J119" s="161"/>
      <c r="K119" s="161"/>
      <c r="L119" s="161"/>
      <c r="M119" s="161"/>
      <c r="N119" s="161"/>
      <c r="O119" s="161"/>
      <c r="P119" s="161"/>
      <c r="Q119" s="161"/>
      <c r="R119" s="161"/>
      <c r="S119" s="161"/>
      <c r="T119" s="161"/>
      <c r="U119" s="161"/>
      <c r="V119" s="161"/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139</v>
      </c>
      <c r="AH119" s="151">
        <v>0</v>
      </c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68" t="s">
        <v>128</v>
      </c>
      <c r="B120" s="169" t="s">
        <v>82</v>
      </c>
      <c r="C120" s="190" t="s">
        <v>83</v>
      </c>
      <c r="D120" s="170"/>
      <c r="E120" s="171"/>
      <c r="F120" s="172"/>
      <c r="G120" s="172">
        <f>SUMIF(AG121:AG121,"&lt;&gt;NOR",G121:G121)</f>
        <v>0</v>
      </c>
      <c r="H120" s="172"/>
      <c r="I120" s="172">
        <f>SUM(I121:I121)</f>
        <v>0</v>
      </c>
      <c r="J120" s="172"/>
      <c r="K120" s="172">
        <f>SUM(K121:K121)</f>
        <v>0</v>
      </c>
      <c r="L120" s="172"/>
      <c r="M120" s="172">
        <f>SUM(M121:M121)</f>
        <v>0</v>
      </c>
      <c r="N120" s="172"/>
      <c r="O120" s="172">
        <f>SUM(O121:O121)</f>
        <v>0</v>
      </c>
      <c r="P120" s="172"/>
      <c r="Q120" s="172">
        <f>SUM(Q121:Q121)</f>
        <v>0</v>
      </c>
      <c r="R120" s="172"/>
      <c r="S120" s="172"/>
      <c r="T120" s="173"/>
      <c r="U120" s="167"/>
      <c r="V120" s="167">
        <f>SUM(V121:V121)</f>
        <v>11.64</v>
      </c>
      <c r="W120" s="167"/>
      <c r="AG120" t="s">
        <v>129</v>
      </c>
    </row>
    <row r="121" spans="1:60" outlineLevel="1" x14ac:dyDescent="0.2">
      <c r="A121" s="181">
        <v>12</v>
      </c>
      <c r="B121" s="182" t="s">
        <v>217</v>
      </c>
      <c r="C121" s="194" t="s">
        <v>218</v>
      </c>
      <c r="D121" s="183" t="s">
        <v>219</v>
      </c>
      <c r="E121" s="184">
        <v>4.5169600000000001</v>
      </c>
      <c r="F121" s="185"/>
      <c r="G121" s="186">
        <f>ROUND(E121*F121,2)</f>
        <v>0</v>
      </c>
      <c r="H121" s="185"/>
      <c r="I121" s="186">
        <f>ROUND(E121*H121,2)</f>
        <v>0</v>
      </c>
      <c r="J121" s="185"/>
      <c r="K121" s="186">
        <f>ROUND(E121*J121,2)</f>
        <v>0</v>
      </c>
      <c r="L121" s="186">
        <v>21</v>
      </c>
      <c r="M121" s="186">
        <f>G121*(1+L121/100)</f>
        <v>0</v>
      </c>
      <c r="N121" s="186">
        <v>0</v>
      </c>
      <c r="O121" s="186">
        <f>ROUND(E121*N121,2)</f>
        <v>0</v>
      </c>
      <c r="P121" s="186">
        <v>0</v>
      </c>
      <c r="Q121" s="186">
        <f>ROUND(E121*P121,2)</f>
        <v>0</v>
      </c>
      <c r="R121" s="186"/>
      <c r="S121" s="186" t="s">
        <v>134</v>
      </c>
      <c r="T121" s="187" t="s">
        <v>134</v>
      </c>
      <c r="U121" s="161">
        <v>2.577</v>
      </c>
      <c r="V121" s="161">
        <f>ROUND(E121*U121,2)</f>
        <v>11.64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135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x14ac:dyDescent="0.2">
      <c r="A122" s="168" t="s">
        <v>128</v>
      </c>
      <c r="B122" s="169" t="s">
        <v>84</v>
      </c>
      <c r="C122" s="190" t="s">
        <v>85</v>
      </c>
      <c r="D122" s="170"/>
      <c r="E122" s="171"/>
      <c r="F122" s="172"/>
      <c r="G122" s="172">
        <f>SUMIF(AG123:AG191,"&lt;&gt;NOR",G123:G191)</f>
        <v>0</v>
      </c>
      <c r="H122" s="172"/>
      <c r="I122" s="172">
        <f>SUM(I123:I191)</f>
        <v>0</v>
      </c>
      <c r="J122" s="172"/>
      <c r="K122" s="172">
        <f>SUM(K123:K191)</f>
        <v>0</v>
      </c>
      <c r="L122" s="172"/>
      <c r="M122" s="172">
        <f>SUM(M123:M191)</f>
        <v>0</v>
      </c>
      <c r="N122" s="172"/>
      <c r="O122" s="172">
        <f>SUM(O123:O191)</f>
        <v>0.28000000000000003</v>
      </c>
      <c r="P122" s="172"/>
      <c r="Q122" s="172">
        <f>SUM(Q123:Q191)</f>
        <v>0</v>
      </c>
      <c r="R122" s="172"/>
      <c r="S122" s="172"/>
      <c r="T122" s="173"/>
      <c r="U122" s="167"/>
      <c r="V122" s="167">
        <f>SUM(V123:V191)</f>
        <v>89.84</v>
      </c>
      <c r="W122" s="167"/>
      <c r="AG122" t="s">
        <v>129</v>
      </c>
    </row>
    <row r="123" spans="1:60" outlineLevel="1" x14ac:dyDescent="0.2">
      <c r="A123" s="174">
        <v>13</v>
      </c>
      <c r="B123" s="175" t="s">
        <v>220</v>
      </c>
      <c r="C123" s="191" t="s">
        <v>221</v>
      </c>
      <c r="D123" s="176" t="s">
        <v>222</v>
      </c>
      <c r="E123" s="177">
        <v>333.6</v>
      </c>
      <c r="F123" s="178"/>
      <c r="G123" s="179">
        <f>ROUND(E123*F123,2)</f>
        <v>0</v>
      </c>
      <c r="H123" s="178"/>
      <c r="I123" s="179">
        <f>ROUND(E123*H123,2)</f>
        <v>0</v>
      </c>
      <c r="J123" s="178"/>
      <c r="K123" s="179">
        <f>ROUND(E123*J123,2)</f>
        <v>0</v>
      </c>
      <c r="L123" s="179">
        <v>21</v>
      </c>
      <c r="M123" s="179">
        <f>G123*(1+L123/100)</f>
        <v>0</v>
      </c>
      <c r="N123" s="179">
        <v>0</v>
      </c>
      <c r="O123" s="179">
        <f>ROUND(E123*N123,2)</f>
        <v>0</v>
      </c>
      <c r="P123" s="179">
        <v>0</v>
      </c>
      <c r="Q123" s="179">
        <f>ROUND(E123*P123,2)</f>
        <v>0</v>
      </c>
      <c r="R123" s="179" t="s">
        <v>223</v>
      </c>
      <c r="S123" s="179" t="s">
        <v>134</v>
      </c>
      <c r="T123" s="180" t="s">
        <v>134</v>
      </c>
      <c r="U123" s="161">
        <v>0.1</v>
      </c>
      <c r="V123" s="161">
        <f>ROUND(E123*U123,2)</f>
        <v>33.36</v>
      </c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135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58"/>
      <c r="B124" s="159"/>
      <c r="C124" s="192" t="s">
        <v>224</v>
      </c>
      <c r="D124" s="163"/>
      <c r="E124" s="164"/>
      <c r="F124" s="161"/>
      <c r="G124" s="161"/>
      <c r="H124" s="161"/>
      <c r="I124" s="161"/>
      <c r="J124" s="161"/>
      <c r="K124" s="161"/>
      <c r="L124" s="161"/>
      <c r="M124" s="161"/>
      <c r="N124" s="161"/>
      <c r="O124" s="161"/>
      <c r="P124" s="161"/>
      <c r="Q124" s="161"/>
      <c r="R124" s="161"/>
      <c r="S124" s="161"/>
      <c r="T124" s="161"/>
      <c r="U124" s="161"/>
      <c r="V124" s="161"/>
      <c r="W124" s="161"/>
      <c r="X124" s="151"/>
      <c r="Y124" s="151"/>
      <c r="Z124" s="151"/>
      <c r="AA124" s="151"/>
      <c r="AB124" s="151"/>
      <c r="AC124" s="151"/>
      <c r="AD124" s="151"/>
      <c r="AE124" s="151"/>
      <c r="AF124" s="151"/>
      <c r="AG124" s="151" t="s">
        <v>139</v>
      </c>
      <c r="AH124" s="151">
        <v>0</v>
      </c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">
      <c r="A125" s="158"/>
      <c r="B125" s="159"/>
      <c r="C125" s="192" t="s">
        <v>168</v>
      </c>
      <c r="D125" s="163"/>
      <c r="E125" s="164"/>
      <c r="F125" s="161"/>
      <c r="G125" s="161"/>
      <c r="H125" s="161"/>
      <c r="I125" s="161"/>
      <c r="J125" s="161"/>
      <c r="K125" s="161"/>
      <c r="L125" s="161"/>
      <c r="M125" s="161"/>
      <c r="N125" s="161"/>
      <c r="O125" s="161"/>
      <c r="P125" s="161"/>
      <c r="Q125" s="161"/>
      <c r="R125" s="161"/>
      <c r="S125" s="161"/>
      <c r="T125" s="161"/>
      <c r="U125" s="161"/>
      <c r="V125" s="161"/>
      <c r="W125" s="161"/>
      <c r="X125" s="151"/>
      <c r="Y125" s="151"/>
      <c r="Z125" s="151"/>
      <c r="AA125" s="151"/>
      <c r="AB125" s="151"/>
      <c r="AC125" s="151"/>
      <c r="AD125" s="151"/>
      <c r="AE125" s="151"/>
      <c r="AF125" s="151"/>
      <c r="AG125" s="151" t="s">
        <v>139</v>
      </c>
      <c r="AH125" s="151">
        <v>0</v>
      </c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">
      <c r="A126" s="158"/>
      <c r="B126" s="159"/>
      <c r="C126" s="192" t="s">
        <v>225</v>
      </c>
      <c r="D126" s="163"/>
      <c r="E126" s="164">
        <v>50.2</v>
      </c>
      <c r="F126" s="161"/>
      <c r="G126" s="161"/>
      <c r="H126" s="161"/>
      <c r="I126" s="161"/>
      <c r="J126" s="161"/>
      <c r="K126" s="161"/>
      <c r="L126" s="161"/>
      <c r="M126" s="161"/>
      <c r="N126" s="161"/>
      <c r="O126" s="161"/>
      <c r="P126" s="161"/>
      <c r="Q126" s="161"/>
      <c r="R126" s="161"/>
      <c r="S126" s="161"/>
      <c r="T126" s="161"/>
      <c r="U126" s="161"/>
      <c r="V126" s="161"/>
      <c r="W126" s="161"/>
      <c r="X126" s="151"/>
      <c r="Y126" s="151"/>
      <c r="Z126" s="151"/>
      <c r="AA126" s="151"/>
      <c r="AB126" s="151"/>
      <c r="AC126" s="151"/>
      <c r="AD126" s="151"/>
      <c r="AE126" s="151"/>
      <c r="AF126" s="151"/>
      <c r="AG126" s="151" t="s">
        <v>139</v>
      </c>
      <c r="AH126" s="151">
        <v>0</v>
      </c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">
      <c r="A127" s="158"/>
      <c r="B127" s="159"/>
      <c r="C127" s="192" t="s">
        <v>226</v>
      </c>
      <c r="D127" s="163"/>
      <c r="E127" s="164">
        <v>82.4</v>
      </c>
      <c r="F127" s="161"/>
      <c r="G127" s="161"/>
      <c r="H127" s="161"/>
      <c r="I127" s="161"/>
      <c r="J127" s="161"/>
      <c r="K127" s="161"/>
      <c r="L127" s="161"/>
      <c r="M127" s="161"/>
      <c r="N127" s="161"/>
      <c r="O127" s="161"/>
      <c r="P127" s="161"/>
      <c r="Q127" s="161"/>
      <c r="R127" s="161"/>
      <c r="S127" s="161"/>
      <c r="T127" s="161"/>
      <c r="U127" s="161"/>
      <c r="V127" s="161"/>
      <c r="W127" s="161"/>
      <c r="X127" s="151"/>
      <c r="Y127" s="151"/>
      <c r="Z127" s="151"/>
      <c r="AA127" s="151"/>
      <c r="AB127" s="151"/>
      <c r="AC127" s="151"/>
      <c r="AD127" s="151"/>
      <c r="AE127" s="151"/>
      <c r="AF127" s="151"/>
      <c r="AG127" s="151" t="s">
        <v>139</v>
      </c>
      <c r="AH127" s="151">
        <v>0</v>
      </c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">
      <c r="A128" s="158"/>
      <c r="B128" s="159"/>
      <c r="C128" s="192" t="s">
        <v>227</v>
      </c>
      <c r="D128" s="163"/>
      <c r="E128" s="164">
        <v>67.3</v>
      </c>
      <c r="F128" s="161"/>
      <c r="G128" s="161"/>
      <c r="H128" s="161"/>
      <c r="I128" s="161"/>
      <c r="J128" s="161"/>
      <c r="K128" s="161"/>
      <c r="L128" s="161"/>
      <c r="M128" s="161"/>
      <c r="N128" s="161"/>
      <c r="O128" s="161"/>
      <c r="P128" s="161"/>
      <c r="Q128" s="161"/>
      <c r="R128" s="161"/>
      <c r="S128" s="161"/>
      <c r="T128" s="161"/>
      <c r="U128" s="161"/>
      <c r="V128" s="161"/>
      <c r="W128" s="161"/>
      <c r="X128" s="151"/>
      <c r="Y128" s="151"/>
      <c r="Z128" s="151"/>
      <c r="AA128" s="151"/>
      <c r="AB128" s="151"/>
      <c r="AC128" s="151"/>
      <c r="AD128" s="151"/>
      <c r="AE128" s="151"/>
      <c r="AF128" s="151"/>
      <c r="AG128" s="151" t="s">
        <v>139</v>
      </c>
      <c r="AH128" s="151">
        <v>0</v>
      </c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">
      <c r="A129" s="158"/>
      <c r="B129" s="159"/>
      <c r="C129" s="192" t="s">
        <v>228</v>
      </c>
      <c r="D129" s="163"/>
      <c r="E129" s="164">
        <v>30.8</v>
      </c>
      <c r="F129" s="161"/>
      <c r="G129" s="161"/>
      <c r="H129" s="161"/>
      <c r="I129" s="161"/>
      <c r="J129" s="161"/>
      <c r="K129" s="161"/>
      <c r="L129" s="161"/>
      <c r="M129" s="161"/>
      <c r="N129" s="161"/>
      <c r="O129" s="161"/>
      <c r="P129" s="161"/>
      <c r="Q129" s="161"/>
      <c r="R129" s="161"/>
      <c r="S129" s="161"/>
      <c r="T129" s="161"/>
      <c r="U129" s="161"/>
      <c r="V129" s="161"/>
      <c r="W129" s="161"/>
      <c r="X129" s="151"/>
      <c r="Y129" s="151"/>
      <c r="Z129" s="151"/>
      <c r="AA129" s="151"/>
      <c r="AB129" s="151"/>
      <c r="AC129" s="151"/>
      <c r="AD129" s="151"/>
      <c r="AE129" s="151"/>
      <c r="AF129" s="151"/>
      <c r="AG129" s="151" t="s">
        <v>139</v>
      </c>
      <c r="AH129" s="151">
        <v>0</v>
      </c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 x14ac:dyDescent="0.2">
      <c r="A130" s="158"/>
      <c r="B130" s="159"/>
      <c r="C130" s="192" t="s">
        <v>229</v>
      </c>
      <c r="D130" s="163"/>
      <c r="E130" s="164"/>
      <c r="F130" s="161"/>
      <c r="G130" s="161"/>
      <c r="H130" s="161"/>
      <c r="I130" s="161"/>
      <c r="J130" s="161"/>
      <c r="K130" s="161"/>
      <c r="L130" s="161"/>
      <c r="M130" s="161"/>
      <c r="N130" s="161"/>
      <c r="O130" s="161"/>
      <c r="P130" s="161"/>
      <c r="Q130" s="161"/>
      <c r="R130" s="161"/>
      <c r="S130" s="161"/>
      <c r="T130" s="161"/>
      <c r="U130" s="161"/>
      <c r="V130" s="161"/>
      <c r="W130" s="161"/>
      <c r="X130" s="151"/>
      <c r="Y130" s="151"/>
      <c r="Z130" s="151"/>
      <c r="AA130" s="151"/>
      <c r="AB130" s="151"/>
      <c r="AC130" s="151"/>
      <c r="AD130" s="151"/>
      <c r="AE130" s="151"/>
      <c r="AF130" s="151"/>
      <c r="AG130" s="151" t="s">
        <v>139</v>
      </c>
      <c r="AH130" s="151">
        <v>0</v>
      </c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">
      <c r="A131" s="158"/>
      <c r="B131" s="159"/>
      <c r="C131" s="192" t="s">
        <v>230</v>
      </c>
      <c r="D131" s="163"/>
      <c r="E131" s="164"/>
      <c r="F131" s="161"/>
      <c r="G131" s="161"/>
      <c r="H131" s="161"/>
      <c r="I131" s="161"/>
      <c r="J131" s="161"/>
      <c r="K131" s="161"/>
      <c r="L131" s="161"/>
      <c r="M131" s="161"/>
      <c r="N131" s="161"/>
      <c r="O131" s="161"/>
      <c r="P131" s="161"/>
      <c r="Q131" s="161"/>
      <c r="R131" s="161"/>
      <c r="S131" s="161"/>
      <c r="T131" s="161"/>
      <c r="U131" s="161"/>
      <c r="V131" s="161"/>
      <c r="W131" s="161"/>
      <c r="X131" s="151"/>
      <c r="Y131" s="151"/>
      <c r="Z131" s="151"/>
      <c r="AA131" s="151"/>
      <c r="AB131" s="151"/>
      <c r="AC131" s="151"/>
      <c r="AD131" s="151"/>
      <c r="AE131" s="151"/>
      <c r="AF131" s="151"/>
      <c r="AG131" s="151" t="s">
        <v>139</v>
      </c>
      <c r="AH131" s="151">
        <v>0</v>
      </c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">
      <c r="A132" s="158"/>
      <c r="B132" s="159"/>
      <c r="C132" s="193" t="s">
        <v>155</v>
      </c>
      <c r="D132" s="165"/>
      <c r="E132" s="166">
        <v>230.7</v>
      </c>
      <c r="F132" s="161"/>
      <c r="G132" s="161"/>
      <c r="H132" s="161"/>
      <c r="I132" s="161"/>
      <c r="J132" s="161"/>
      <c r="K132" s="161"/>
      <c r="L132" s="161"/>
      <c r="M132" s="161"/>
      <c r="N132" s="161"/>
      <c r="O132" s="161"/>
      <c r="P132" s="161"/>
      <c r="Q132" s="161"/>
      <c r="R132" s="161"/>
      <c r="S132" s="161"/>
      <c r="T132" s="161"/>
      <c r="U132" s="161"/>
      <c r="V132" s="161"/>
      <c r="W132" s="161"/>
      <c r="X132" s="151"/>
      <c r="Y132" s="151"/>
      <c r="Z132" s="151"/>
      <c r="AA132" s="151"/>
      <c r="AB132" s="151"/>
      <c r="AC132" s="151"/>
      <c r="AD132" s="151"/>
      <c r="AE132" s="151"/>
      <c r="AF132" s="151"/>
      <c r="AG132" s="151" t="s">
        <v>139</v>
      </c>
      <c r="AH132" s="151">
        <v>1</v>
      </c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">
      <c r="A133" s="158"/>
      <c r="B133" s="159"/>
      <c r="C133" s="192" t="s">
        <v>231</v>
      </c>
      <c r="D133" s="163"/>
      <c r="E133" s="164"/>
      <c r="F133" s="161"/>
      <c r="G133" s="161"/>
      <c r="H133" s="161"/>
      <c r="I133" s="161"/>
      <c r="J133" s="161"/>
      <c r="K133" s="161"/>
      <c r="L133" s="161"/>
      <c r="M133" s="161"/>
      <c r="N133" s="161"/>
      <c r="O133" s="161"/>
      <c r="P133" s="161"/>
      <c r="Q133" s="161"/>
      <c r="R133" s="161"/>
      <c r="S133" s="161"/>
      <c r="T133" s="161"/>
      <c r="U133" s="161"/>
      <c r="V133" s="161"/>
      <c r="W133" s="161"/>
      <c r="X133" s="151"/>
      <c r="Y133" s="151"/>
      <c r="Z133" s="151"/>
      <c r="AA133" s="151"/>
      <c r="AB133" s="151"/>
      <c r="AC133" s="151"/>
      <c r="AD133" s="151"/>
      <c r="AE133" s="151"/>
      <c r="AF133" s="151"/>
      <c r="AG133" s="151" t="s">
        <v>139</v>
      </c>
      <c r="AH133" s="151">
        <v>0</v>
      </c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">
      <c r="A134" s="158"/>
      <c r="B134" s="159"/>
      <c r="C134" s="192" t="s">
        <v>168</v>
      </c>
      <c r="D134" s="163"/>
      <c r="E134" s="164"/>
      <c r="F134" s="161"/>
      <c r="G134" s="161"/>
      <c r="H134" s="161"/>
      <c r="I134" s="161"/>
      <c r="J134" s="161"/>
      <c r="K134" s="161"/>
      <c r="L134" s="161"/>
      <c r="M134" s="161"/>
      <c r="N134" s="161"/>
      <c r="O134" s="161"/>
      <c r="P134" s="161"/>
      <c r="Q134" s="161"/>
      <c r="R134" s="161"/>
      <c r="S134" s="161"/>
      <c r="T134" s="161"/>
      <c r="U134" s="161"/>
      <c r="V134" s="161"/>
      <c r="W134" s="161"/>
      <c r="X134" s="151"/>
      <c r="Y134" s="151"/>
      <c r="Z134" s="151"/>
      <c r="AA134" s="151"/>
      <c r="AB134" s="151"/>
      <c r="AC134" s="151"/>
      <c r="AD134" s="151"/>
      <c r="AE134" s="151"/>
      <c r="AF134" s="151"/>
      <c r="AG134" s="151" t="s">
        <v>139</v>
      </c>
      <c r="AH134" s="151">
        <v>0</v>
      </c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">
      <c r="A135" s="158"/>
      <c r="B135" s="159"/>
      <c r="C135" s="192" t="s">
        <v>232</v>
      </c>
      <c r="D135" s="163"/>
      <c r="E135" s="164">
        <v>36.1</v>
      </c>
      <c r="F135" s="161"/>
      <c r="G135" s="161"/>
      <c r="H135" s="161"/>
      <c r="I135" s="161"/>
      <c r="J135" s="161"/>
      <c r="K135" s="161"/>
      <c r="L135" s="161"/>
      <c r="M135" s="161"/>
      <c r="N135" s="161"/>
      <c r="O135" s="161"/>
      <c r="P135" s="161"/>
      <c r="Q135" s="161"/>
      <c r="R135" s="161"/>
      <c r="S135" s="161"/>
      <c r="T135" s="161"/>
      <c r="U135" s="161"/>
      <c r="V135" s="161"/>
      <c r="W135" s="161"/>
      <c r="X135" s="151"/>
      <c r="Y135" s="151"/>
      <c r="Z135" s="151"/>
      <c r="AA135" s="151"/>
      <c r="AB135" s="151"/>
      <c r="AC135" s="151"/>
      <c r="AD135" s="151"/>
      <c r="AE135" s="151"/>
      <c r="AF135" s="151"/>
      <c r="AG135" s="151" t="s">
        <v>139</v>
      </c>
      <c r="AH135" s="151">
        <v>0</v>
      </c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">
      <c r="A136" s="158"/>
      <c r="B136" s="159"/>
      <c r="C136" s="192" t="s">
        <v>233</v>
      </c>
      <c r="D136" s="163"/>
      <c r="E136" s="164">
        <v>16</v>
      </c>
      <c r="F136" s="161"/>
      <c r="G136" s="161"/>
      <c r="H136" s="161"/>
      <c r="I136" s="161"/>
      <c r="J136" s="161"/>
      <c r="K136" s="161"/>
      <c r="L136" s="161"/>
      <c r="M136" s="161"/>
      <c r="N136" s="161"/>
      <c r="O136" s="161"/>
      <c r="P136" s="161"/>
      <c r="Q136" s="161"/>
      <c r="R136" s="161"/>
      <c r="S136" s="161"/>
      <c r="T136" s="161"/>
      <c r="U136" s="161"/>
      <c r="V136" s="161"/>
      <c r="W136" s="161"/>
      <c r="X136" s="151"/>
      <c r="Y136" s="151"/>
      <c r="Z136" s="151"/>
      <c r="AA136" s="151"/>
      <c r="AB136" s="151"/>
      <c r="AC136" s="151"/>
      <c r="AD136" s="151"/>
      <c r="AE136" s="151"/>
      <c r="AF136" s="151"/>
      <c r="AG136" s="151" t="s">
        <v>139</v>
      </c>
      <c r="AH136" s="151">
        <v>0</v>
      </c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">
      <c r="A137" s="158"/>
      <c r="B137" s="159"/>
      <c r="C137" s="192" t="s">
        <v>234</v>
      </c>
      <c r="D137" s="163"/>
      <c r="E137" s="164">
        <v>38.700000000000003</v>
      </c>
      <c r="F137" s="161"/>
      <c r="G137" s="161"/>
      <c r="H137" s="161"/>
      <c r="I137" s="161"/>
      <c r="J137" s="161"/>
      <c r="K137" s="161"/>
      <c r="L137" s="161"/>
      <c r="M137" s="161"/>
      <c r="N137" s="161"/>
      <c r="O137" s="161"/>
      <c r="P137" s="161"/>
      <c r="Q137" s="161"/>
      <c r="R137" s="161"/>
      <c r="S137" s="161"/>
      <c r="T137" s="161"/>
      <c r="U137" s="161"/>
      <c r="V137" s="161"/>
      <c r="W137" s="161"/>
      <c r="X137" s="151"/>
      <c r="Y137" s="151"/>
      <c r="Z137" s="151"/>
      <c r="AA137" s="151"/>
      <c r="AB137" s="151"/>
      <c r="AC137" s="151"/>
      <c r="AD137" s="151"/>
      <c r="AE137" s="151"/>
      <c r="AF137" s="151"/>
      <c r="AG137" s="151" t="s">
        <v>139</v>
      </c>
      <c r="AH137" s="151">
        <v>0</v>
      </c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">
      <c r="A138" s="158"/>
      <c r="B138" s="159"/>
      <c r="C138" s="192" t="s">
        <v>235</v>
      </c>
      <c r="D138" s="163"/>
      <c r="E138" s="164">
        <v>12.1</v>
      </c>
      <c r="F138" s="161"/>
      <c r="G138" s="161"/>
      <c r="H138" s="161"/>
      <c r="I138" s="161"/>
      <c r="J138" s="161"/>
      <c r="K138" s="161"/>
      <c r="L138" s="161"/>
      <c r="M138" s="161"/>
      <c r="N138" s="161"/>
      <c r="O138" s="161"/>
      <c r="P138" s="161"/>
      <c r="Q138" s="161"/>
      <c r="R138" s="161"/>
      <c r="S138" s="161"/>
      <c r="T138" s="161"/>
      <c r="U138" s="161"/>
      <c r="V138" s="161"/>
      <c r="W138" s="161"/>
      <c r="X138" s="151"/>
      <c r="Y138" s="151"/>
      <c r="Z138" s="151"/>
      <c r="AA138" s="151"/>
      <c r="AB138" s="151"/>
      <c r="AC138" s="151"/>
      <c r="AD138" s="151"/>
      <c r="AE138" s="151"/>
      <c r="AF138" s="151"/>
      <c r="AG138" s="151" t="s">
        <v>139</v>
      </c>
      <c r="AH138" s="151">
        <v>0</v>
      </c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58"/>
      <c r="B139" s="159"/>
      <c r="C139" s="192" t="s">
        <v>236</v>
      </c>
      <c r="D139" s="163"/>
      <c r="E139" s="164"/>
      <c r="F139" s="161"/>
      <c r="G139" s="161"/>
      <c r="H139" s="161"/>
      <c r="I139" s="161"/>
      <c r="J139" s="161"/>
      <c r="K139" s="161"/>
      <c r="L139" s="161"/>
      <c r="M139" s="161"/>
      <c r="N139" s="161"/>
      <c r="O139" s="161"/>
      <c r="P139" s="161"/>
      <c r="Q139" s="161"/>
      <c r="R139" s="161"/>
      <c r="S139" s="161"/>
      <c r="T139" s="161"/>
      <c r="U139" s="161"/>
      <c r="V139" s="161"/>
      <c r="W139" s="161"/>
      <c r="X139" s="151"/>
      <c r="Y139" s="151"/>
      <c r="Z139" s="151"/>
      <c r="AA139" s="151"/>
      <c r="AB139" s="151"/>
      <c r="AC139" s="151"/>
      <c r="AD139" s="151"/>
      <c r="AE139" s="151"/>
      <c r="AF139" s="151"/>
      <c r="AG139" s="151" t="s">
        <v>139</v>
      </c>
      <c r="AH139" s="151">
        <v>0</v>
      </c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">
      <c r="A140" s="158"/>
      <c r="B140" s="159"/>
      <c r="C140" s="192" t="s">
        <v>237</v>
      </c>
      <c r="D140" s="163"/>
      <c r="E140" s="164"/>
      <c r="F140" s="161"/>
      <c r="G140" s="161"/>
      <c r="H140" s="161"/>
      <c r="I140" s="161"/>
      <c r="J140" s="161"/>
      <c r="K140" s="161"/>
      <c r="L140" s="161"/>
      <c r="M140" s="161"/>
      <c r="N140" s="161"/>
      <c r="O140" s="161"/>
      <c r="P140" s="161"/>
      <c r="Q140" s="161"/>
      <c r="R140" s="161"/>
      <c r="S140" s="161"/>
      <c r="T140" s="161"/>
      <c r="U140" s="161"/>
      <c r="V140" s="161"/>
      <c r="W140" s="161"/>
      <c r="X140" s="151"/>
      <c r="Y140" s="151"/>
      <c r="Z140" s="151"/>
      <c r="AA140" s="151"/>
      <c r="AB140" s="151"/>
      <c r="AC140" s="151"/>
      <c r="AD140" s="151"/>
      <c r="AE140" s="151"/>
      <c r="AF140" s="151"/>
      <c r="AG140" s="151" t="s">
        <v>139</v>
      </c>
      <c r="AH140" s="151">
        <v>0</v>
      </c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">
      <c r="A141" s="158"/>
      <c r="B141" s="159"/>
      <c r="C141" s="192" t="s">
        <v>238</v>
      </c>
      <c r="D141" s="163"/>
      <c r="E141" s="164"/>
      <c r="F141" s="161"/>
      <c r="G141" s="161"/>
      <c r="H141" s="161"/>
      <c r="I141" s="161"/>
      <c r="J141" s="161"/>
      <c r="K141" s="161"/>
      <c r="L141" s="161"/>
      <c r="M141" s="161"/>
      <c r="N141" s="161"/>
      <c r="O141" s="161"/>
      <c r="P141" s="161"/>
      <c r="Q141" s="161"/>
      <c r="R141" s="161"/>
      <c r="S141" s="161"/>
      <c r="T141" s="161"/>
      <c r="U141" s="161"/>
      <c r="V141" s="161"/>
      <c r="W141" s="161"/>
      <c r="X141" s="151"/>
      <c r="Y141" s="151"/>
      <c r="Z141" s="151"/>
      <c r="AA141" s="151"/>
      <c r="AB141" s="151"/>
      <c r="AC141" s="151"/>
      <c r="AD141" s="151"/>
      <c r="AE141" s="151"/>
      <c r="AF141" s="151"/>
      <c r="AG141" s="151" t="s">
        <v>139</v>
      </c>
      <c r="AH141" s="151">
        <v>0</v>
      </c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">
      <c r="A142" s="158"/>
      <c r="B142" s="159"/>
      <c r="C142" s="192" t="s">
        <v>239</v>
      </c>
      <c r="D142" s="163"/>
      <c r="E142" s="164"/>
      <c r="F142" s="161"/>
      <c r="G142" s="161"/>
      <c r="H142" s="161"/>
      <c r="I142" s="161"/>
      <c r="J142" s="161"/>
      <c r="K142" s="161"/>
      <c r="L142" s="161"/>
      <c r="M142" s="161"/>
      <c r="N142" s="161"/>
      <c r="O142" s="161"/>
      <c r="P142" s="161"/>
      <c r="Q142" s="161"/>
      <c r="R142" s="161"/>
      <c r="S142" s="161"/>
      <c r="T142" s="161"/>
      <c r="U142" s="161"/>
      <c r="V142" s="161"/>
      <c r="W142" s="161"/>
      <c r="X142" s="151"/>
      <c r="Y142" s="151"/>
      <c r="Z142" s="151"/>
      <c r="AA142" s="151"/>
      <c r="AB142" s="151"/>
      <c r="AC142" s="151"/>
      <c r="AD142" s="151"/>
      <c r="AE142" s="151"/>
      <c r="AF142" s="151"/>
      <c r="AG142" s="151" t="s">
        <v>139</v>
      </c>
      <c r="AH142" s="151">
        <v>0</v>
      </c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">
      <c r="A143" s="158"/>
      <c r="B143" s="159"/>
      <c r="C143" s="192" t="s">
        <v>240</v>
      </c>
      <c r="D143" s="163"/>
      <c r="E143" s="164"/>
      <c r="F143" s="161"/>
      <c r="G143" s="161"/>
      <c r="H143" s="161"/>
      <c r="I143" s="161"/>
      <c r="J143" s="161"/>
      <c r="K143" s="161"/>
      <c r="L143" s="161"/>
      <c r="M143" s="161"/>
      <c r="N143" s="161"/>
      <c r="O143" s="161"/>
      <c r="P143" s="161"/>
      <c r="Q143" s="161"/>
      <c r="R143" s="161"/>
      <c r="S143" s="161"/>
      <c r="T143" s="161"/>
      <c r="U143" s="161"/>
      <c r="V143" s="161"/>
      <c r="W143" s="161"/>
      <c r="X143" s="151"/>
      <c r="Y143" s="151"/>
      <c r="Z143" s="151"/>
      <c r="AA143" s="151"/>
      <c r="AB143" s="151"/>
      <c r="AC143" s="151"/>
      <c r="AD143" s="151"/>
      <c r="AE143" s="151"/>
      <c r="AF143" s="151"/>
      <c r="AG143" s="151" t="s">
        <v>139</v>
      </c>
      <c r="AH143" s="151">
        <v>0</v>
      </c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 x14ac:dyDescent="0.2">
      <c r="A144" s="158"/>
      <c r="B144" s="159"/>
      <c r="C144" s="192" t="s">
        <v>241</v>
      </c>
      <c r="D144" s="163"/>
      <c r="E144" s="164"/>
      <c r="F144" s="161"/>
      <c r="G144" s="161"/>
      <c r="H144" s="161"/>
      <c r="I144" s="161"/>
      <c r="J144" s="161"/>
      <c r="K144" s="161"/>
      <c r="L144" s="161"/>
      <c r="M144" s="161"/>
      <c r="N144" s="161"/>
      <c r="O144" s="161"/>
      <c r="P144" s="161"/>
      <c r="Q144" s="161"/>
      <c r="R144" s="161"/>
      <c r="S144" s="161"/>
      <c r="T144" s="161"/>
      <c r="U144" s="161"/>
      <c r="V144" s="161"/>
      <c r="W144" s="161"/>
      <c r="X144" s="151"/>
      <c r="Y144" s="151"/>
      <c r="Z144" s="151"/>
      <c r="AA144" s="151"/>
      <c r="AB144" s="151"/>
      <c r="AC144" s="151"/>
      <c r="AD144" s="151"/>
      <c r="AE144" s="151"/>
      <c r="AF144" s="151"/>
      <c r="AG144" s="151" t="s">
        <v>139</v>
      </c>
      <c r="AH144" s="151">
        <v>0</v>
      </c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">
      <c r="A145" s="158"/>
      <c r="B145" s="159"/>
      <c r="C145" s="193" t="s">
        <v>155</v>
      </c>
      <c r="D145" s="165"/>
      <c r="E145" s="166">
        <v>102.9</v>
      </c>
      <c r="F145" s="161"/>
      <c r="G145" s="161"/>
      <c r="H145" s="161"/>
      <c r="I145" s="161"/>
      <c r="J145" s="161"/>
      <c r="K145" s="161"/>
      <c r="L145" s="161"/>
      <c r="M145" s="161"/>
      <c r="N145" s="161"/>
      <c r="O145" s="161"/>
      <c r="P145" s="161"/>
      <c r="Q145" s="161"/>
      <c r="R145" s="161"/>
      <c r="S145" s="161"/>
      <c r="T145" s="161"/>
      <c r="U145" s="161"/>
      <c r="V145" s="161"/>
      <c r="W145" s="161"/>
      <c r="X145" s="151"/>
      <c r="Y145" s="151"/>
      <c r="Z145" s="151"/>
      <c r="AA145" s="151"/>
      <c r="AB145" s="151"/>
      <c r="AC145" s="151"/>
      <c r="AD145" s="151"/>
      <c r="AE145" s="151"/>
      <c r="AF145" s="151"/>
      <c r="AG145" s="151" t="s">
        <v>139</v>
      </c>
      <c r="AH145" s="151">
        <v>1</v>
      </c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 x14ac:dyDescent="0.2">
      <c r="A146" s="174">
        <v>14</v>
      </c>
      <c r="B146" s="175" t="s">
        <v>242</v>
      </c>
      <c r="C146" s="191" t="s">
        <v>243</v>
      </c>
      <c r="D146" s="176" t="s">
        <v>132</v>
      </c>
      <c r="E146" s="177">
        <v>353</v>
      </c>
      <c r="F146" s="178"/>
      <c r="G146" s="179">
        <f>ROUND(E146*F146,2)</f>
        <v>0</v>
      </c>
      <c r="H146" s="178"/>
      <c r="I146" s="179">
        <f>ROUND(E146*H146,2)</f>
        <v>0</v>
      </c>
      <c r="J146" s="178"/>
      <c r="K146" s="179">
        <f>ROUND(E146*J146,2)</f>
        <v>0</v>
      </c>
      <c r="L146" s="179">
        <v>21</v>
      </c>
      <c r="M146" s="179">
        <f>G146*(1+L146/100)</f>
        <v>0</v>
      </c>
      <c r="N146" s="179">
        <v>0</v>
      </c>
      <c r="O146" s="179">
        <f>ROUND(E146*N146,2)</f>
        <v>0</v>
      </c>
      <c r="P146" s="179">
        <v>0</v>
      </c>
      <c r="Q146" s="179">
        <f>ROUND(E146*P146,2)</f>
        <v>0</v>
      </c>
      <c r="R146" s="179"/>
      <c r="S146" s="179" t="s">
        <v>163</v>
      </c>
      <c r="T146" s="180" t="s">
        <v>159</v>
      </c>
      <c r="U146" s="161">
        <v>0.16</v>
      </c>
      <c r="V146" s="161">
        <f>ROUND(E146*U146,2)</f>
        <v>56.48</v>
      </c>
      <c r="W146" s="161"/>
      <c r="X146" s="151"/>
      <c r="Y146" s="151"/>
      <c r="Z146" s="151"/>
      <c r="AA146" s="151"/>
      <c r="AB146" s="151"/>
      <c r="AC146" s="151"/>
      <c r="AD146" s="151"/>
      <c r="AE146" s="151"/>
      <c r="AF146" s="151"/>
      <c r="AG146" s="151" t="s">
        <v>135</v>
      </c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">
      <c r="A147" s="158"/>
      <c r="B147" s="159"/>
      <c r="C147" s="192" t="s">
        <v>224</v>
      </c>
      <c r="D147" s="163"/>
      <c r="E147" s="164"/>
      <c r="F147" s="161"/>
      <c r="G147" s="161"/>
      <c r="H147" s="161"/>
      <c r="I147" s="161"/>
      <c r="J147" s="161"/>
      <c r="K147" s="161"/>
      <c r="L147" s="161"/>
      <c r="M147" s="161"/>
      <c r="N147" s="161"/>
      <c r="O147" s="161"/>
      <c r="P147" s="161"/>
      <c r="Q147" s="161"/>
      <c r="R147" s="161"/>
      <c r="S147" s="161"/>
      <c r="T147" s="161"/>
      <c r="U147" s="161"/>
      <c r="V147" s="161"/>
      <c r="W147" s="161"/>
      <c r="X147" s="151"/>
      <c r="Y147" s="151"/>
      <c r="Z147" s="151"/>
      <c r="AA147" s="151"/>
      <c r="AB147" s="151"/>
      <c r="AC147" s="151"/>
      <c r="AD147" s="151"/>
      <c r="AE147" s="151"/>
      <c r="AF147" s="151"/>
      <c r="AG147" s="151" t="s">
        <v>139</v>
      </c>
      <c r="AH147" s="151">
        <v>0</v>
      </c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1" x14ac:dyDescent="0.2">
      <c r="A148" s="158"/>
      <c r="B148" s="159"/>
      <c r="C148" s="192" t="s">
        <v>244</v>
      </c>
      <c r="D148" s="163"/>
      <c r="E148" s="164"/>
      <c r="F148" s="161"/>
      <c r="G148" s="161"/>
      <c r="H148" s="161"/>
      <c r="I148" s="161"/>
      <c r="J148" s="161"/>
      <c r="K148" s="161"/>
      <c r="L148" s="161"/>
      <c r="M148" s="161"/>
      <c r="N148" s="161"/>
      <c r="O148" s="161"/>
      <c r="P148" s="161"/>
      <c r="Q148" s="161"/>
      <c r="R148" s="161"/>
      <c r="S148" s="161"/>
      <c r="T148" s="161"/>
      <c r="U148" s="161"/>
      <c r="V148" s="161"/>
      <c r="W148" s="161"/>
      <c r="X148" s="151"/>
      <c r="Y148" s="151"/>
      <c r="Z148" s="151"/>
      <c r="AA148" s="151"/>
      <c r="AB148" s="151"/>
      <c r="AC148" s="151"/>
      <c r="AD148" s="151"/>
      <c r="AE148" s="151"/>
      <c r="AF148" s="151"/>
      <c r="AG148" s="151" t="s">
        <v>139</v>
      </c>
      <c r="AH148" s="151">
        <v>0</v>
      </c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 x14ac:dyDescent="0.2">
      <c r="A149" s="158"/>
      <c r="B149" s="159"/>
      <c r="C149" s="192" t="s">
        <v>245</v>
      </c>
      <c r="D149" s="163"/>
      <c r="E149" s="164"/>
      <c r="F149" s="161"/>
      <c r="G149" s="161"/>
      <c r="H149" s="161"/>
      <c r="I149" s="161"/>
      <c r="J149" s="161"/>
      <c r="K149" s="161"/>
      <c r="L149" s="161"/>
      <c r="M149" s="161"/>
      <c r="N149" s="161"/>
      <c r="O149" s="161"/>
      <c r="P149" s="161"/>
      <c r="Q149" s="161"/>
      <c r="R149" s="161"/>
      <c r="S149" s="161"/>
      <c r="T149" s="161"/>
      <c r="U149" s="161"/>
      <c r="V149" s="161"/>
      <c r="W149" s="161"/>
      <c r="X149" s="151"/>
      <c r="Y149" s="151"/>
      <c r="Z149" s="151"/>
      <c r="AA149" s="151"/>
      <c r="AB149" s="151"/>
      <c r="AC149" s="151"/>
      <c r="AD149" s="151"/>
      <c r="AE149" s="151"/>
      <c r="AF149" s="151"/>
      <c r="AG149" s="151" t="s">
        <v>139</v>
      </c>
      <c r="AH149" s="151">
        <v>0</v>
      </c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 x14ac:dyDescent="0.2">
      <c r="A150" s="158"/>
      <c r="B150" s="159"/>
      <c r="C150" s="192" t="s">
        <v>168</v>
      </c>
      <c r="D150" s="163"/>
      <c r="E150" s="164"/>
      <c r="F150" s="161"/>
      <c r="G150" s="161"/>
      <c r="H150" s="161"/>
      <c r="I150" s="161"/>
      <c r="J150" s="161"/>
      <c r="K150" s="161"/>
      <c r="L150" s="161"/>
      <c r="M150" s="161"/>
      <c r="N150" s="161"/>
      <c r="O150" s="161"/>
      <c r="P150" s="161"/>
      <c r="Q150" s="161"/>
      <c r="R150" s="161"/>
      <c r="S150" s="161"/>
      <c r="T150" s="161"/>
      <c r="U150" s="161"/>
      <c r="V150" s="161"/>
      <c r="W150" s="161"/>
      <c r="X150" s="151"/>
      <c r="Y150" s="151"/>
      <c r="Z150" s="151"/>
      <c r="AA150" s="151"/>
      <c r="AB150" s="151"/>
      <c r="AC150" s="151"/>
      <c r="AD150" s="151"/>
      <c r="AE150" s="151"/>
      <c r="AF150" s="151"/>
      <c r="AG150" s="151" t="s">
        <v>139</v>
      </c>
      <c r="AH150" s="151">
        <v>0</v>
      </c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 x14ac:dyDescent="0.2">
      <c r="A151" s="158"/>
      <c r="B151" s="159"/>
      <c r="C151" s="192" t="s">
        <v>175</v>
      </c>
      <c r="D151" s="163"/>
      <c r="E151" s="164">
        <v>72</v>
      </c>
      <c r="F151" s="161"/>
      <c r="G151" s="161"/>
      <c r="H151" s="161"/>
      <c r="I151" s="161"/>
      <c r="J151" s="161"/>
      <c r="K151" s="161"/>
      <c r="L151" s="161"/>
      <c r="M151" s="161"/>
      <c r="N151" s="161"/>
      <c r="O151" s="161"/>
      <c r="P151" s="161"/>
      <c r="Q151" s="161"/>
      <c r="R151" s="161"/>
      <c r="S151" s="161"/>
      <c r="T151" s="161"/>
      <c r="U151" s="161"/>
      <c r="V151" s="161"/>
      <c r="W151" s="161"/>
      <c r="X151" s="151"/>
      <c r="Y151" s="151"/>
      <c r="Z151" s="151"/>
      <c r="AA151" s="151"/>
      <c r="AB151" s="151"/>
      <c r="AC151" s="151"/>
      <c r="AD151" s="151"/>
      <c r="AE151" s="151"/>
      <c r="AF151" s="151"/>
      <c r="AG151" s="151" t="s">
        <v>139</v>
      </c>
      <c r="AH151" s="151">
        <v>0</v>
      </c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">
      <c r="A152" s="158"/>
      <c r="B152" s="159"/>
      <c r="C152" s="192" t="s">
        <v>176</v>
      </c>
      <c r="D152" s="163"/>
      <c r="E152" s="164">
        <v>114</v>
      </c>
      <c r="F152" s="161"/>
      <c r="G152" s="161"/>
      <c r="H152" s="161"/>
      <c r="I152" s="161"/>
      <c r="J152" s="161"/>
      <c r="K152" s="161"/>
      <c r="L152" s="161"/>
      <c r="M152" s="161"/>
      <c r="N152" s="161"/>
      <c r="O152" s="161"/>
      <c r="P152" s="161"/>
      <c r="Q152" s="161"/>
      <c r="R152" s="161"/>
      <c r="S152" s="161"/>
      <c r="T152" s="161"/>
      <c r="U152" s="161"/>
      <c r="V152" s="161"/>
      <c r="W152" s="161"/>
      <c r="X152" s="151"/>
      <c r="Y152" s="151"/>
      <c r="Z152" s="151"/>
      <c r="AA152" s="151"/>
      <c r="AB152" s="151"/>
      <c r="AC152" s="151"/>
      <c r="AD152" s="151"/>
      <c r="AE152" s="151"/>
      <c r="AF152" s="151"/>
      <c r="AG152" s="151" t="s">
        <v>139</v>
      </c>
      <c r="AH152" s="151">
        <v>0</v>
      </c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">
      <c r="A153" s="158"/>
      <c r="B153" s="159"/>
      <c r="C153" s="192" t="s">
        <v>177</v>
      </c>
      <c r="D153" s="163"/>
      <c r="E153" s="164">
        <v>93</v>
      </c>
      <c r="F153" s="161"/>
      <c r="G153" s="161"/>
      <c r="H153" s="161"/>
      <c r="I153" s="161"/>
      <c r="J153" s="161"/>
      <c r="K153" s="161"/>
      <c r="L153" s="161"/>
      <c r="M153" s="161"/>
      <c r="N153" s="161"/>
      <c r="O153" s="161"/>
      <c r="P153" s="161"/>
      <c r="Q153" s="161"/>
      <c r="R153" s="161"/>
      <c r="S153" s="161"/>
      <c r="T153" s="161"/>
      <c r="U153" s="161"/>
      <c r="V153" s="161"/>
      <c r="W153" s="161"/>
      <c r="X153" s="151"/>
      <c r="Y153" s="151"/>
      <c r="Z153" s="151"/>
      <c r="AA153" s="151"/>
      <c r="AB153" s="151"/>
      <c r="AC153" s="151"/>
      <c r="AD153" s="151"/>
      <c r="AE153" s="151"/>
      <c r="AF153" s="151"/>
      <c r="AG153" s="151" t="s">
        <v>139</v>
      </c>
      <c r="AH153" s="151">
        <v>0</v>
      </c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 x14ac:dyDescent="0.2">
      <c r="A154" s="158"/>
      <c r="B154" s="159"/>
      <c r="C154" s="192" t="s">
        <v>178</v>
      </c>
      <c r="D154" s="163"/>
      <c r="E154" s="164">
        <v>37</v>
      </c>
      <c r="F154" s="161"/>
      <c r="G154" s="161"/>
      <c r="H154" s="161"/>
      <c r="I154" s="161"/>
      <c r="J154" s="161"/>
      <c r="K154" s="161"/>
      <c r="L154" s="161"/>
      <c r="M154" s="161"/>
      <c r="N154" s="161"/>
      <c r="O154" s="161"/>
      <c r="P154" s="161"/>
      <c r="Q154" s="161"/>
      <c r="R154" s="161"/>
      <c r="S154" s="161"/>
      <c r="T154" s="161"/>
      <c r="U154" s="161"/>
      <c r="V154" s="161"/>
      <c r="W154" s="161"/>
      <c r="X154" s="151"/>
      <c r="Y154" s="151"/>
      <c r="Z154" s="151"/>
      <c r="AA154" s="151"/>
      <c r="AB154" s="151"/>
      <c r="AC154" s="151"/>
      <c r="AD154" s="151"/>
      <c r="AE154" s="151"/>
      <c r="AF154" s="151"/>
      <c r="AG154" s="151" t="s">
        <v>139</v>
      </c>
      <c r="AH154" s="151">
        <v>0</v>
      </c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">
      <c r="A155" s="158"/>
      <c r="B155" s="159"/>
      <c r="C155" s="192" t="s">
        <v>180</v>
      </c>
      <c r="D155" s="163"/>
      <c r="E155" s="164"/>
      <c r="F155" s="161"/>
      <c r="G155" s="161"/>
      <c r="H155" s="161"/>
      <c r="I155" s="161"/>
      <c r="J155" s="161"/>
      <c r="K155" s="161"/>
      <c r="L155" s="161"/>
      <c r="M155" s="161"/>
      <c r="N155" s="161"/>
      <c r="O155" s="161"/>
      <c r="P155" s="161"/>
      <c r="Q155" s="161"/>
      <c r="R155" s="161"/>
      <c r="S155" s="161"/>
      <c r="T155" s="161"/>
      <c r="U155" s="161"/>
      <c r="V155" s="161"/>
      <c r="W155" s="161"/>
      <c r="X155" s="151"/>
      <c r="Y155" s="151"/>
      <c r="Z155" s="151"/>
      <c r="AA155" s="151"/>
      <c r="AB155" s="151"/>
      <c r="AC155" s="151"/>
      <c r="AD155" s="151"/>
      <c r="AE155" s="151"/>
      <c r="AF155" s="151"/>
      <c r="AG155" s="151" t="s">
        <v>139</v>
      </c>
      <c r="AH155" s="151">
        <v>0</v>
      </c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1" x14ac:dyDescent="0.2">
      <c r="A156" s="158"/>
      <c r="B156" s="159"/>
      <c r="C156" s="192" t="s">
        <v>181</v>
      </c>
      <c r="D156" s="163"/>
      <c r="E156" s="164"/>
      <c r="F156" s="161"/>
      <c r="G156" s="161"/>
      <c r="H156" s="161"/>
      <c r="I156" s="161"/>
      <c r="J156" s="161"/>
      <c r="K156" s="161"/>
      <c r="L156" s="161"/>
      <c r="M156" s="161"/>
      <c r="N156" s="161"/>
      <c r="O156" s="161"/>
      <c r="P156" s="161"/>
      <c r="Q156" s="161"/>
      <c r="R156" s="161"/>
      <c r="S156" s="161"/>
      <c r="T156" s="161"/>
      <c r="U156" s="161"/>
      <c r="V156" s="161"/>
      <c r="W156" s="161"/>
      <c r="X156" s="151"/>
      <c r="Y156" s="151"/>
      <c r="Z156" s="151"/>
      <c r="AA156" s="151"/>
      <c r="AB156" s="151"/>
      <c r="AC156" s="151"/>
      <c r="AD156" s="151"/>
      <c r="AE156" s="151"/>
      <c r="AF156" s="151"/>
      <c r="AG156" s="151" t="s">
        <v>139</v>
      </c>
      <c r="AH156" s="151">
        <v>0</v>
      </c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">
      <c r="A157" s="158"/>
      <c r="B157" s="159"/>
      <c r="C157" s="193" t="s">
        <v>155</v>
      </c>
      <c r="D157" s="165"/>
      <c r="E157" s="166">
        <v>316</v>
      </c>
      <c r="F157" s="161"/>
      <c r="G157" s="161"/>
      <c r="H157" s="161"/>
      <c r="I157" s="161"/>
      <c r="J157" s="161"/>
      <c r="K157" s="161"/>
      <c r="L157" s="161"/>
      <c r="M157" s="161"/>
      <c r="N157" s="161"/>
      <c r="O157" s="161"/>
      <c r="P157" s="161"/>
      <c r="Q157" s="161"/>
      <c r="R157" s="161"/>
      <c r="S157" s="161"/>
      <c r="T157" s="161"/>
      <c r="U157" s="161"/>
      <c r="V157" s="161"/>
      <c r="W157" s="161"/>
      <c r="X157" s="151"/>
      <c r="Y157" s="151"/>
      <c r="Z157" s="151"/>
      <c r="AA157" s="151"/>
      <c r="AB157" s="151"/>
      <c r="AC157" s="151"/>
      <c r="AD157" s="151"/>
      <c r="AE157" s="151"/>
      <c r="AF157" s="151"/>
      <c r="AG157" s="151" t="s">
        <v>139</v>
      </c>
      <c r="AH157" s="151">
        <v>1</v>
      </c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1" x14ac:dyDescent="0.2">
      <c r="A158" s="158"/>
      <c r="B158" s="159"/>
      <c r="C158" s="192" t="s">
        <v>246</v>
      </c>
      <c r="D158" s="163"/>
      <c r="E158" s="164"/>
      <c r="F158" s="161"/>
      <c r="G158" s="161"/>
      <c r="H158" s="161"/>
      <c r="I158" s="161"/>
      <c r="J158" s="161"/>
      <c r="K158" s="161"/>
      <c r="L158" s="161"/>
      <c r="M158" s="161"/>
      <c r="N158" s="161"/>
      <c r="O158" s="161"/>
      <c r="P158" s="161"/>
      <c r="Q158" s="161"/>
      <c r="R158" s="161"/>
      <c r="S158" s="161"/>
      <c r="T158" s="161"/>
      <c r="U158" s="161"/>
      <c r="V158" s="161"/>
      <c r="W158" s="161"/>
      <c r="X158" s="151"/>
      <c r="Y158" s="151"/>
      <c r="Z158" s="151"/>
      <c r="AA158" s="151"/>
      <c r="AB158" s="151"/>
      <c r="AC158" s="151"/>
      <c r="AD158" s="151"/>
      <c r="AE158" s="151"/>
      <c r="AF158" s="151"/>
      <c r="AG158" s="151" t="s">
        <v>139</v>
      </c>
      <c r="AH158" s="151">
        <v>0</v>
      </c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1" x14ac:dyDescent="0.2">
      <c r="A159" s="158"/>
      <c r="B159" s="159"/>
      <c r="C159" s="192" t="s">
        <v>167</v>
      </c>
      <c r="D159" s="163"/>
      <c r="E159" s="164"/>
      <c r="F159" s="161"/>
      <c r="G159" s="161"/>
      <c r="H159" s="161"/>
      <c r="I159" s="161"/>
      <c r="J159" s="161"/>
      <c r="K159" s="161"/>
      <c r="L159" s="161"/>
      <c r="M159" s="161"/>
      <c r="N159" s="161"/>
      <c r="O159" s="161"/>
      <c r="P159" s="161"/>
      <c r="Q159" s="161"/>
      <c r="R159" s="161"/>
      <c r="S159" s="161"/>
      <c r="T159" s="161"/>
      <c r="U159" s="161"/>
      <c r="V159" s="161"/>
      <c r="W159" s="161"/>
      <c r="X159" s="151"/>
      <c r="Y159" s="151"/>
      <c r="Z159" s="151"/>
      <c r="AA159" s="151"/>
      <c r="AB159" s="151"/>
      <c r="AC159" s="151"/>
      <c r="AD159" s="151"/>
      <c r="AE159" s="151"/>
      <c r="AF159" s="151"/>
      <c r="AG159" s="151" t="s">
        <v>139</v>
      </c>
      <c r="AH159" s="151">
        <v>0</v>
      </c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1" x14ac:dyDescent="0.2">
      <c r="A160" s="158"/>
      <c r="B160" s="159"/>
      <c r="C160" s="192" t="s">
        <v>168</v>
      </c>
      <c r="D160" s="163"/>
      <c r="E160" s="164"/>
      <c r="F160" s="161"/>
      <c r="G160" s="161"/>
      <c r="H160" s="161"/>
      <c r="I160" s="161"/>
      <c r="J160" s="161"/>
      <c r="K160" s="161"/>
      <c r="L160" s="161"/>
      <c r="M160" s="161"/>
      <c r="N160" s="161"/>
      <c r="O160" s="161"/>
      <c r="P160" s="161"/>
      <c r="Q160" s="161"/>
      <c r="R160" s="161"/>
      <c r="S160" s="161"/>
      <c r="T160" s="161"/>
      <c r="U160" s="161"/>
      <c r="V160" s="161"/>
      <c r="W160" s="161"/>
      <c r="X160" s="151"/>
      <c r="Y160" s="151"/>
      <c r="Z160" s="151"/>
      <c r="AA160" s="151"/>
      <c r="AB160" s="151"/>
      <c r="AC160" s="151"/>
      <c r="AD160" s="151"/>
      <c r="AE160" s="151"/>
      <c r="AF160" s="151"/>
      <c r="AG160" s="151" t="s">
        <v>139</v>
      </c>
      <c r="AH160" s="151">
        <v>0</v>
      </c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 x14ac:dyDescent="0.2">
      <c r="A161" s="158"/>
      <c r="B161" s="159"/>
      <c r="C161" s="192" t="s">
        <v>169</v>
      </c>
      <c r="D161" s="163"/>
      <c r="E161" s="164">
        <v>37</v>
      </c>
      <c r="F161" s="161"/>
      <c r="G161" s="161"/>
      <c r="H161" s="161"/>
      <c r="I161" s="161"/>
      <c r="J161" s="161"/>
      <c r="K161" s="161"/>
      <c r="L161" s="161"/>
      <c r="M161" s="161"/>
      <c r="N161" s="161"/>
      <c r="O161" s="161"/>
      <c r="P161" s="161"/>
      <c r="Q161" s="161"/>
      <c r="R161" s="161"/>
      <c r="S161" s="161"/>
      <c r="T161" s="161"/>
      <c r="U161" s="161"/>
      <c r="V161" s="161"/>
      <c r="W161" s="161"/>
      <c r="X161" s="151"/>
      <c r="Y161" s="151"/>
      <c r="Z161" s="151"/>
      <c r="AA161" s="151"/>
      <c r="AB161" s="151"/>
      <c r="AC161" s="151"/>
      <c r="AD161" s="151"/>
      <c r="AE161" s="151"/>
      <c r="AF161" s="151"/>
      <c r="AG161" s="151" t="s">
        <v>139</v>
      </c>
      <c r="AH161" s="151">
        <v>0</v>
      </c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1" x14ac:dyDescent="0.2">
      <c r="A162" s="158"/>
      <c r="B162" s="159"/>
      <c r="C162" s="192" t="s">
        <v>170</v>
      </c>
      <c r="D162" s="163"/>
      <c r="E162" s="164"/>
      <c r="F162" s="161"/>
      <c r="G162" s="161"/>
      <c r="H162" s="161"/>
      <c r="I162" s="161"/>
      <c r="J162" s="161"/>
      <c r="K162" s="161"/>
      <c r="L162" s="161"/>
      <c r="M162" s="161"/>
      <c r="N162" s="161"/>
      <c r="O162" s="161"/>
      <c r="P162" s="161"/>
      <c r="Q162" s="161"/>
      <c r="R162" s="161"/>
      <c r="S162" s="161"/>
      <c r="T162" s="161"/>
      <c r="U162" s="161"/>
      <c r="V162" s="161"/>
      <c r="W162" s="161"/>
      <c r="X162" s="151"/>
      <c r="Y162" s="151"/>
      <c r="Z162" s="151"/>
      <c r="AA162" s="151"/>
      <c r="AB162" s="151"/>
      <c r="AC162" s="151"/>
      <c r="AD162" s="151"/>
      <c r="AE162" s="151"/>
      <c r="AF162" s="151"/>
      <c r="AG162" s="151" t="s">
        <v>139</v>
      </c>
      <c r="AH162" s="151">
        <v>0</v>
      </c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 x14ac:dyDescent="0.2">
      <c r="A163" s="158"/>
      <c r="B163" s="159"/>
      <c r="C163" s="192" t="s">
        <v>171</v>
      </c>
      <c r="D163" s="163"/>
      <c r="E163" s="164"/>
      <c r="F163" s="161"/>
      <c r="G163" s="161"/>
      <c r="H163" s="161"/>
      <c r="I163" s="161"/>
      <c r="J163" s="161"/>
      <c r="K163" s="161"/>
      <c r="L163" s="161"/>
      <c r="M163" s="161"/>
      <c r="N163" s="161"/>
      <c r="O163" s="161"/>
      <c r="P163" s="161"/>
      <c r="Q163" s="161"/>
      <c r="R163" s="161"/>
      <c r="S163" s="161"/>
      <c r="T163" s="161"/>
      <c r="U163" s="161"/>
      <c r="V163" s="161"/>
      <c r="W163" s="161"/>
      <c r="X163" s="151"/>
      <c r="Y163" s="151"/>
      <c r="Z163" s="151"/>
      <c r="AA163" s="151"/>
      <c r="AB163" s="151"/>
      <c r="AC163" s="151"/>
      <c r="AD163" s="151"/>
      <c r="AE163" s="151"/>
      <c r="AF163" s="151"/>
      <c r="AG163" s="151" t="s">
        <v>139</v>
      </c>
      <c r="AH163" s="151">
        <v>0</v>
      </c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">
      <c r="A164" s="158"/>
      <c r="B164" s="159"/>
      <c r="C164" s="192" t="s">
        <v>172</v>
      </c>
      <c r="D164" s="163"/>
      <c r="E164" s="164"/>
      <c r="F164" s="161"/>
      <c r="G164" s="161"/>
      <c r="H164" s="161"/>
      <c r="I164" s="161"/>
      <c r="J164" s="161"/>
      <c r="K164" s="161"/>
      <c r="L164" s="161"/>
      <c r="M164" s="161"/>
      <c r="N164" s="161"/>
      <c r="O164" s="161"/>
      <c r="P164" s="161"/>
      <c r="Q164" s="161"/>
      <c r="R164" s="161"/>
      <c r="S164" s="161"/>
      <c r="T164" s="161"/>
      <c r="U164" s="161"/>
      <c r="V164" s="161"/>
      <c r="W164" s="161"/>
      <c r="X164" s="151"/>
      <c r="Y164" s="151"/>
      <c r="Z164" s="151"/>
      <c r="AA164" s="151"/>
      <c r="AB164" s="151"/>
      <c r="AC164" s="151"/>
      <c r="AD164" s="151"/>
      <c r="AE164" s="151"/>
      <c r="AF164" s="151"/>
      <c r="AG164" s="151" t="s">
        <v>139</v>
      </c>
      <c r="AH164" s="151">
        <v>0</v>
      </c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">
      <c r="A165" s="158"/>
      <c r="B165" s="159"/>
      <c r="C165" s="193" t="s">
        <v>155</v>
      </c>
      <c r="D165" s="165"/>
      <c r="E165" s="166">
        <v>37</v>
      </c>
      <c r="F165" s="161"/>
      <c r="G165" s="161"/>
      <c r="H165" s="161"/>
      <c r="I165" s="161"/>
      <c r="J165" s="161"/>
      <c r="K165" s="161"/>
      <c r="L165" s="161"/>
      <c r="M165" s="161"/>
      <c r="N165" s="161"/>
      <c r="O165" s="161"/>
      <c r="P165" s="161"/>
      <c r="Q165" s="161"/>
      <c r="R165" s="161"/>
      <c r="S165" s="161"/>
      <c r="T165" s="161"/>
      <c r="U165" s="161"/>
      <c r="V165" s="161"/>
      <c r="W165" s="161"/>
      <c r="X165" s="151"/>
      <c r="Y165" s="151"/>
      <c r="Z165" s="151"/>
      <c r="AA165" s="151"/>
      <c r="AB165" s="151"/>
      <c r="AC165" s="151"/>
      <c r="AD165" s="151"/>
      <c r="AE165" s="151"/>
      <c r="AF165" s="151"/>
      <c r="AG165" s="151" t="s">
        <v>139</v>
      </c>
      <c r="AH165" s="151">
        <v>1</v>
      </c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ht="22.5" outlineLevel="1" x14ac:dyDescent="0.2">
      <c r="A166" s="174">
        <v>15</v>
      </c>
      <c r="B166" s="175" t="s">
        <v>247</v>
      </c>
      <c r="C166" s="191" t="s">
        <v>248</v>
      </c>
      <c r="D166" s="176" t="s">
        <v>132</v>
      </c>
      <c r="E166" s="177">
        <v>388.3</v>
      </c>
      <c r="F166" s="178"/>
      <c r="G166" s="179">
        <f>ROUND(E166*F166,2)</f>
        <v>0</v>
      </c>
      <c r="H166" s="178"/>
      <c r="I166" s="179">
        <f>ROUND(E166*H166,2)</f>
        <v>0</v>
      </c>
      <c r="J166" s="178"/>
      <c r="K166" s="179">
        <f>ROUND(E166*J166,2)</f>
        <v>0</v>
      </c>
      <c r="L166" s="179">
        <v>21</v>
      </c>
      <c r="M166" s="179">
        <f>G166*(1+L166/100)</f>
        <v>0</v>
      </c>
      <c r="N166" s="179">
        <v>2.5000000000000001E-4</v>
      </c>
      <c r="O166" s="179">
        <f>ROUND(E166*N166,2)</f>
        <v>0.1</v>
      </c>
      <c r="P166" s="179">
        <v>0</v>
      </c>
      <c r="Q166" s="179">
        <f>ROUND(E166*P166,2)</f>
        <v>0</v>
      </c>
      <c r="R166" s="179" t="s">
        <v>249</v>
      </c>
      <c r="S166" s="179" t="s">
        <v>134</v>
      </c>
      <c r="T166" s="180" t="s">
        <v>134</v>
      </c>
      <c r="U166" s="161">
        <v>0</v>
      </c>
      <c r="V166" s="161">
        <f>ROUND(E166*U166,2)</f>
        <v>0</v>
      </c>
      <c r="W166" s="161"/>
      <c r="X166" s="151"/>
      <c r="Y166" s="151"/>
      <c r="Z166" s="151"/>
      <c r="AA166" s="151"/>
      <c r="AB166" s="151"/>
      <c r="AC166" s="151"/>
      <c r="AD166" s="151"/>
      <c r="AE166" s="151"/>
      <c r="AF166" s="151"/>
      <c r="AG166" s="151" t="s">
        <v>164</v>
      </c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1" x14ac:dyDescent="0.2">
      <c r="A167" s="158"/>
      <c r="B167" s="159"/>
      <c r="C167" s="192" t="s">
        <v>250</v>
      </c>
      <c r="D167" s="163"/>
      <c r="E167" s="164">
        <v>388.3</v>
      </c>
      <c r="F167" s="161"/>
      <c r="G167" s="161"/>
      <c r="H167" s="161"/>
      <c r="I167" s="161"/>
      <c r="J167" s="161"/>
      <c r="K167" s="161"/>
      <c r="L167" s="161"/>
      <c r="M167" s="161"/>
      <c r="N167" s="161"/>
      <c r="O167" s="161"/>
      <c r="P167" s="161"/>
      <c r="Q167" s="161"/>
      <c r="R167" s="161"/>
      <c r="S167" s="161"/>
      <c r="T167" s="161"/>
      <c r="U167" s="161"/>
      <c r="V167" s="161"/>
      <c r="W167" s="161"/>
      <c r="X167" s="151"/>
      <c r="Y167" s="151"/>
      <c r="Z167" s="151"/>
      <c r="AA167" s="151"/>
      <c r="AB167" s="151"/>
      <c r="AC167" s="151"/>
      <c r="AD167" s="151"/>
      <c r="AE167" s="151"/>
      <c r="AF167" s="151"/>
      <c r="AG167" s="151" t="s">
        <v>139</v>
      </c>
      <c r="AH167" s="151">
        <v>5</v>
      </c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1" x14ac:dyDescent="0.2">
      <c r="A168" s="174">
        <v>16</v>
      </c>
      <c r="B168" s="175" t="s">
        <v>251</v>
      </c>
      <c r="C168" s="191" t="s">
        <v>252</v>
      </c>
      <c r="D168" s="176" t="s">
        <v>158</v>
      </c>
      <c r="E168" s="177">
        <v>175.14</v>
      </c>
      <c r="F168" s="178"/>
      <c r="G168" s="179">
        <f>ROUND(E168*F168,2)</f>
        <v>0</v>
      </c>
      <c r="H168" s="178"/>
      <c r="I168" s="179">
        <f>ROUND(E168*H168,2)</f>
        <v>0</v>
      </c>
      <c r="J168" s="178"/>
      <c r="K168" s="179">
        <f>ROUND(E168*J168,2)</f>
        <v>0</v>
      </c>
      <c r="L168" s="179">
        <v>21</v>
      </c>
      <c r="M168" s="179">
        <f>G168*(1+L168/100)</f>
        <v>0</v>
      </c>
      <c r="N168" s="179">
        <v>1E-3</v>
      </c>
      <c r="O168" s="179">
        <f>ROUND(E168*N168,2)</f>
        <v>0.18</v>
      </c>
      <c r="P168" s="179">
        <v>0</v>
      </c>
      <c r="Q168" s="179">
        <f>ROUND(E168*P168,2)</f>
        <v>0</v>
      </c>
      <c r="R168" s="179" t="s">
        <v>249</v>
      </c>
      <c r="S168" s="179" t="s">
        <v>134</v>
      </c>
      <c r="T168" s="180" t="s">
        <v>134</v>
      </c>
      <c r="U168" s="161">
        <v>0</v>
      </c>
      <c r="V168" s="161">
        <f>ROUND(E168*U168,2)</f>
        <v>0</v>
      </c>
      <c r="W168" s="161"/>
      <c r="X168" s="151"/>
      <c r="Y168" s="151"/>
      <c r="Z168" s="151"/>
      <c r="AA168" s="151"/>
      <c r="AB168" s="151"/>
      <c r="AC168" s="151"/>
      <c r="AD168" s="151"/>
      <c r="AE168" s="151"/>
      <c r="AF168" s="151"/>
      <c r="AG168" s="151" t="s">
        <v>164</v>
      </c>
      <c r="AH168" s="151"/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1" x14ac:dyDescent="0.2">
      <c r="A169" s="158"/>
      <c r="B169" s="159"/>
      <c r="C169" s="192" t="s">
        <v>224</v>
      </c>
      <c r="D169" s="163"/>
      <c r="E169" s="164"/>
      <c r="F169" s="161"/>
      <c r="G169" s="161"/>
      <c r="H169" s="161"/>
      <c r="I169" s="161"/>
      <c r="J169" s="161"/>
      <c r="K169" s="161"/>
      <c r="L169" s="161"/>
      <c r="M169" s="161"/>
      <c r="N169" s="161"/>
      <c r="O169" s="161"/>
      <c r="P169" s="161"/>
      <c r="Q169" s="161"/>
      <c r="R169" s="161"/>
      <c r="S169" s="161"/>
      <c r="T169" s="161"/>
      <c r="U169" s="161"/>
      <c r="V169" s="161"/>
      <c r="W169" s="161"/>
      <c r="X169" s="151"/>
      <c r="Y169" s="151"/>
      <c r="Z169" s="151"/>
      <c r="AA169" s="151"/>
      <c r="AB169" s="151"/>
      <c r="AC169" s="151"/>
      <c r="AD169" s="151"/>
      <c r="AE169" s="151"/>
      <c r="AF169" s="151"/>
      <c r="AG169" s="151" t="s">
        <v>139</v>
      </c>
      <c r="AH169" s="151">
        <v>0</v>
      </c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outlineLevel="1" x14ac:dyDescent="0.2">
      <c r="A170" s="158"/>
      <c r="B170" s="159"/>
      <c r="C170" s="192" t="s">
        <v>168</v>
      </c>
      <c r="D170" s="163"/>
      <c r="E170" s="164"/>
      <c r="F170" s="161"/>
      <c r="G170" s="161"/>
      <c r="H170" s="161"/>
      <c r="I170" s="161"/>
      <c r="J170" s="161"/>
      <c r="K170" s="161"/>
      <c r="L170" s="161"/>
      <c r="M170" s="161"/>
      <c r="N170" s="161"/>
      <c r="O170" s="161"/>
      <c r="P170" s="161"/>
      <c r="Q170" s="161"/>
      <c r="R170" s="161"/>
      <c r="S170" s="161"/>
      <c r="T170" s="161"/>
      <c r="U170" s="161"/>
      <c r="V170" s="161"/>
      <c r="W170" s="161"/>
      <c r="X170" s="151"/>
      <c r="Y170" s="151"/>
      <c r="Z170" s="151"/>
      <c r="AA170" s="151"/>
      <c r="AB170" s="151"/>
      <c r="AC170" s="151"/>
      <c r="AD170" s="151"/>
      <c r="AE170" s="151"/>
      <c r="AF170" s="151"/>
      <c r="AG170" s="151" t="s">
        <v>139</v>
      </c>
      <c r="AH170" s="151">
        <v>0</v>
      </c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1" x14ac:dyDescent="0.2">
      <c r="A171" s="158"/>
      <c r="B171" s="159"/>
      <c r="C171" s="192" t="s">
        <v>253</v>
      </c>
      <c r="D171" s="163"/>
      <c r="E171" s="164">
        <v>26.355</v>
      </c>
      <c r="F171" s="161"/>
      <c r="G171" s="161"/>
      <c r="H171" s="161"/>
      <c r="I171" s="161"/>
      <c r="J171" s="161"/>
      <c r="K171" s="161"/>
      <c r="L171" s="161"/>
      <c r="M171" s="161"/>
      <c r="N171" s="161"/>
      <c r="O171" s="161"/>
      <c r="P171" s="161"/>
      <c r="Q171" s="161"/>
      <c r="R171" s="161"/>
      <c r="S171" s="161"/>
      <c r="T171" s="161"/>
      <c r="U171" s="161"/>
      <c r="V171" s="161"/>
      <c r="W171" s="161"/>
      <c r="X171" s="151"/>
      <c r="Y171" s="151"/>
      <c r="Z171" s="151"/>
      <c r="AA171" s="151"/>
      <c r="AB171" s="151"/>
      <c r="AC171" s="151"/>
      <c r="AD171" s="151"/>
      <c r="AE171" s="151"/>
      <c r="AF171" s="151"/>
      <c r="AG171" s="151" t="s">
        <v>139</v>
      </c>
      <c r="AH171" s="151">
        <v>0</v>
      </c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1" x14ac:dyDescent="0.2">
      <c r="A172" s="158"/>
      <c r="B172" s="159"/>
      <c r="C172" s="192" t="s">
        <v>254</v>
      </c>
      <c r="D172" s="163"/>
      <c r="E172" s="164">
        <v>43.26</v>
      </c>
      <c r="F172" s="161"/>
      <c r="G172" s="161"/>
      <c r="H172" s="161"/>
      <c r="I172" s="161"/>
      <c r="J172" s="161"/>
      <c r="K172" s="161"/>
      <c r="L172" s="161"/>
      <c r="M172" s="161"/>
      <c r="N172" s="161"/>
      <c r="O172" s="161"/>
      <c r="P172" s="161"/>
      <c r="Q172" s="161"/>
      <c r="R172" s="161"/>
      <c r="S172" s="161"/>
      <c r="T172" s="161"/>
      <c r="U172" s="161"/>
      <c r="V172" s="161"/>
      <c r="W172" s="161"/>
      <c r="X172" s="151"/>
      <c r="Y172" s="151"/>
      <c r="Z172" s="151"/>
      <c r="AA172" s="151"/>
      <c r="AB172" s="151"/>
      <c r="AC172" s="151"/>
      <c r="AD172" s="151"/>
      <c r="AE172" s="151"/>
      <c r="AF172" s="151"/>
      <c r="AG172" s="151" t="s">
        <v>139</v>
      </c>
      <c r="AH172" s="151">
        <v>0</v>
      </c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1" x14ac:dyDescent="0.2">
      <c r="A173" s="158"/>
      <c r="B173" s="159"/>
      <c r="C173" s="192" t="s">
        <v>255</v>
      </c>
      <c r="D173" s="163"/>
      <c r="E173" s="164">
        <v>35.332500000000003</v>
      </c>
      <c r="F173" s="161"/>
      <c r="G173" s="161"/>
      <c r="H173" s="161"/>
      <c r="I173" s="161"/>
      <c r="J173" s="161"/>
      <c r="K173" s="161"/>
      <c r="L173" s="161"/>
      <c r="M173" s="161"/>
      <c r="N173" s="161"/>
      <c r="O173" s="161"/>
      <c r="P173" s="161"/>
      <c r="Q173" s="161"/>
      <c r="R173" s="161"/>
      <c r="S173" s="161"/>
      <c r="T173" s="161"/>
      <c r="U173" s="161"/>
      <c r="V173" s="161"/>
      <c r="W173" s="161"/>
      <c r="X173" s="151"/>
      <c r="Y173" s="151"/>
      <c r="Z173" s="151"/>
      <c r="AA173" s="151"/>
      <c r="AB173" s="151"/>
      <c r="AC173" s="151"/>
      <c r="AD173" s="151"/>
      <c r="AE173" s="151"/>
      <c r="AF173" s="151"/>
      <c r="AG173" s="151" t="s">
        <v>139</v>
      </c>
      <c r="AH173" s="151">
        <v>0</v>
      </c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1" x14ac:dyDescent="0.2">
      <c r="A174" s="158"/>
      <c r="B174" s="159"/>
      <c r="C174" s="192" t="s">
        <v>256</v>
      </c>
      <c r="D174" s="163"/>
      <c r="E174" s="164">
        <v>16.170000000000002</v>
      </c>
      <c r="F174" s="161"/>
      <c r="G174" s="161"/>
      <c r="H174" s="161"/>
      <c r="I174" s="161"/>
      <c r="J174" s="161"/>
      <c r="K174" s="161"/>
      <c r="L174" s="161"/>
      <c r="M174" s="161"/>
      <c r="N174" s="161"/>
      <c r="O174" s="161"/>
      <c r="P174" s="161"/>
      <c r="Q174" s="161"/>
      <c r="R174" s="161"/>
      <c r="S174" s="161"/>
      <c r="T174" s="161"/>
      <c r="U174" s="161"/>
      <c r="V174" s="161"/>
      <c r="W174" s="161"/>
      <c r="X174" s="151"/>
      <c r="Y174" s="151"/>
      <c r="Z174" s="151"/>
      <c r="AA174" s="151"/>
      <c r="AB174" s="151"/>
      <c r="AC174" s="151"/>
      <c r="AD174" s="151"/>
      <c r="AE174" s="151"/>
      <c r="AF174" s="151"/>
      <c r="AG174" s="151" t="s">
        <v>139</v>
      </c>
      <c r="AH174" s="151">
        <v>0</v>
      </c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1" x14ac:dyDescent="0.2">
      <c r="A175" s="158"/>
      <c r="B175" s="159"/>
      <c r="C175" s="192" t="s">
        <v>257</v>
      </c>
      <c r="D175" s="163"/>
      <c r="E175" s="164"/>
      <c r="F175" s="161"/>
      <c r="G175" s="161"/>
      <c r="H175" s="161"/>
      <c r="I175" s="161"/>
      <c r="J175" s="161"/>
      <c r="K175" s="161"/>
      <c r="L175" s="161"/>
      <c r="M175" s="161"/>
      <c r="N175" s="161"/>
      <c r="O175" s="161"/>
      <c r="P175" s="161"/>
      <c r="Q175" s="161"/>
      <c r="R175" s="161"/>
      <c r="S175" s="161"/>
      <c r="T175" s="161"/>
      <c r="U175" s="161"/>
      <c r="V175" s="161"/>
      <c r="W175" s="161"/>
      <c r="X175" s="151"/>
      <c r="Y175" s="151"/>
      <c r="Z175" s="151"/>
      <c r="AA175" s="151"/>
      <c r="AB175" s="151"/>
      <c r="AC175" s="151"/>
      <c r="AD175" s="151"/>
      <c r="AE175" s="151"/>
      <c r="AF175" s="151"/>
      <c r="AG175" s="151" t="s">
        <v>139</v>
      </c>
      <c r="AH175" s="151">
        <v>0</v>
      </c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1" x14ac:dyDescent="0.2">
      <c r="A176" s="158"/>
      <c r="B176" s="159"/>
      <c r="C176" s="192" t="s">
        <v>258</v>
      </c>
      <c r="D176" s="163"/>
      <c r="E176" s="164"/>
      <c r="F176" s="161"/>
      <c r="G176" s="161"/>
      <c r="H176" s="161"/>
      <c r="I176" s="161"/>
      <c r="J176" s="161"/>
      <c r="K176" s="161"/>
      <c r="L176" s="161"/>
      <c r="M176" s="161"/>
      <c r="N176" s="161"/>
      <c r="O176" s="161"/>
      <c r="P176" s="161"/>
      <c r="Q176" s="161"/>
      <c r="R176" s="161"/>
      <c r="S176" s="161"/>
      <c r="T176" s="161"/>
      <c r="U176" s="161"/>
      <c r="V176" s="161"/>
      <c r="W176" s="161"/>
      <c r="X176" s="151"/>
      <c r="Y176" s="151"/>
      <c r="Z176" s="151"/>
      <c r="AA176" s="151"/>
      <c r="AB176" s="151"/>
      <c r="AC176" s="151"/>
      <c r="AD176" s="151"/>
      <c r="AE176" s="151"/>
      <c r="AF176" s="151"/>
      <c r="AG176" s="151" t="s">
        <v>139</v>
      </c>
      <c r="AH176" s="151">
        <v>0</v>
      </c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1" x14ac:dyDescent="0.2">
      <c r="A177" s="158"/>
      <c r="B177" s="159"/>
      <c r="C177" s="192" t="s">
        <v>231</v>
      </c>
      <c r="D177" s="163"/>
      <c r="E177" s="164"/>
      <c r="F177" s="161"/>
      <c r="G177" s="161"/>
      <c r="H177" s="161"/>
      <c r="I177" s="161"/>
      <c r="J177" s="161"/>
      <c r="K177" s="161"/>
      <c r="L177" s="161"/>
      <c r="M177" s="161"/>
      <c r="N177" s="161"/>
      <c r="O177" s="161"/>
      <c r="P177" s="161"/>
      <c r="Q177" s="161"/>
      <c r="R177" s="161"/>
      <c r="S177" s="161"/>
      <c r="T177" s="161"/>
      <c r="U177" s="161"/>
      <c r="V177" s="161"/>
      <c r="W177" s="161"/>
      <c r="X177" s="151"/>
      <c r="Y177" s="151"/>
      <c r="Z177" s="151"/>
      <c r="AA177" s="151"/>
      <c r="AB177" s="151"/>
      <c r="AC177" s="151"/>
      <c r="AD177" s="151"/>
      <c r="AE177" s="151"/>
      <c r="AF177" s="151"/>
      <c r="AG177" s="151" t="s">
        <v>139</v>
      </c>
      <c r="AH177" s="151">
        <v>0</v>
      </c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outlineLevel="1" x14ac:dyDescent="0.2">
      <c r="A178" s="158"/>
      <c r="B178" s="159"/>
      <c r="C178" s="192" t="s">
        <v>168</v>
      </c>
      <c r="D178" s="163"/>
      <c r="E178" s="164"/>
      <c r="F178" s="161"/>
      <c r="G178" s="161"/>
      <c r="H178" s="161"/>
      <c r="I178" s="161"/>
      <c r="J178" s="161"/>
      <c r="K178" s="161"/>
      <c r="L178" s="161"/>
      <c r="M178" s="161"/>
      <c r="N178" s="161"/>
      <c r="O178" s="161"/>
      <c r="P178" s="161"/>
      <c r="Q178" s="161"/>
      <c r="R178" s="161"/>
      <c r="S178" s="161"/>
      <c r="T178" s="161"/>
      <c r="U178" s="161"/>
      <c r="V178" s="161"/>
      <c r="W178" s="161"/>
      <c r="X178" s="151"/>
      <c r="Y178" s="151"/>
      <c r="Z178" s="151"/>
      <c r="AA178" s="151"/>
      <c r="AB178" s="151"/>
      <c r="AC178" s="151"/>
      <c r="AD178" s="151"/>
      <c r="AE178" s="151"/>
      <c r="AF178" s="151"/>
      <c r="AG178" s="151" t="s">
        <v>139</v>
      </c>
      <c r="AH178" s="151">
        <v>0</v>
      </c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 x14ac:dyDescent="0.2">
      <c r="A179" s="158"/>
      <c r="B179" s="159"/>
      <c r="C179" s="192" t="s">
        <v>259</v>
      </c>
      <c r="D179" s="163"/>
      <c r="E179" s="164">
        <v>18.952500000000001</v>
      </c>
      <c r="F179" s="161"/>
      <c r="G179" s="161"/>
      <c r="H179" s="161"/>
      <c r="I179" s="161"/>
      <c r="J179" s="161"/>
      <c r="K179" s="161"/>
      <c r="L179" s="161"/>
      <c r="M179" s="161"/>
      <c r="N179" s="161"/>
      <c r="O179" s="161"/>
      <c r="P179" s="161"/>
      <c r="Q179" s="161"/>
      <c r="R179" s="161"/>
      <c r="S179" s="161"/>
      <c r="T179" s="161"/>
      <c r="U179" s="161"/>
      <c r="V179" s="161"/>
      <c r="W179" s="161"/>
      <c r="X179" s="151"/>
      <c r="Y179" s="151"/>
      <c r="Z179" s="151"/>
      <c r="AA179" s="151"/>
      <c r="AB179" s="151"/>
      <c r="AC179" s="151"/>
      <c r="AD179" s="151"/>
      <c r="AE179" s="151"/>
      <c r="AF179" s="151"/>
      <c r="AG179" s="151" t="s">
        <v>139</v>
      </c>
      <c r="AH179" s="151">
        <v>0</v>
      </c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1" x14ac:dyDescent="0.2">
      <c r="A180" s="158"/>
      <c r="B180" s="159"/>
      <c r="C180" s="192" t="s">
        <v>260</v>
      </c>
      <c r="D180" s="163"/>
      <c r="E180" s="164">
        <v>8.4</v>
      </c>
      <c r="F180" s="161"/>
      <c r="G180" s="161"/>
      <c r="H180" s="161"/>
      <c r="I180" s="161"/>
      <c r="J180" s="161"/>
      <c r="K180" s="161"/>
      <c r="L180" s="161"/>
      <c r="M180" s="161"/>
      <c r="N180" s="161"/>
      <c r="O180" s="161"/>
      <c r="P180" s="161"/>
      <c r="Q180" s="161"/>
      <c r="R180" s="161"/>
      <c r="S180" s="161"/>
      <c r="T180" s="161"/>
      <c r="U180" s="161"/>
      <c r="V180" s="161"/>
      <c r="W180" s="161"/>
      <c r="X180" s="151"/>
      <c r="Y180" s="151"/>
      <c r="Z180" s="151"/>
      <c r="AA180" s="151"/>
      <c r="AB180" s="151"/>
      <c r="AC180" s="151"/>
      <c r="AD180" s="151"/>
      <c r="AE180" s="151"/>
      <c r="AF180" s="151"/>
      <c r="AG180" s="151" t="s">
        <v>139</v>
      </c>
      <c r="AH180" s="151">
        <v>0</v>
      </c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1" x14ac:dyDescent="0.2">
      <c r="A181" s="158"/>
      <c r="B181" s="159"/>
      <c r="C181" s="192" t="s">
        <v>261</v>
      </c>
      <c r="D181" s="163"/>
      <c r="E181" s="164">
        <v>20.317499999999999</v>
      </c>
      <c r="F181" s="161"/>
      <c r="G181" s="161"/>
      <c r="H181" s="161"/>
      <c r="I181" s="161"/>
      <c r="J181" s="161"/>
      <c r="K181" s="161"/>
      <c r="L181" s="161"/>
      <c r="M181" s="161"/>
      <c r="N181" s="161"/>
      <c r="O181" s="161"/>
      <c r="P181" s="161"/>
      <c r="Q181" s="161"/>
      <c r="R181" s="161"/>
      <c r="S181" s="161"/>
      <c r="T181" s="161"/>
      <c r="U181" s="161"/>
      <c r="V181" s="161"/>
      <c r="W181" s="161"/>
      <c r="X181" s="151"/>
      <c r="Y181" s="151"/>
      <c r="Z181" s="151"/>
      <c r="AA181" s="151"/>
      <c r="AB181" s="151"/>
      <c r="AC181" s="151"/>
      <c r="AD181" s="151"/>
      <c r="AE181" s="151"/>
      <c r="AF181" s="151"/>
      <c r="AG181" s="151" t="s">
        <v>139</v>
      </c>
      <c r="AH181" s="151">
        <v>0</v>
      </c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1" x14ac:dyDescent="0.2">
      <c r="A182" s="158"/>
      <c r="B182" s="159"/>
      <c r="C182" s="192" t="s">
        <v>262</v>
      </c>
      <c r="D182" s="163"/>
      <c r="E182" s="164">
        <v>6.3525</v>
      </c>
      <c r="F182" s="161"/>
      <c r="G182" s="161"/>
      <c r="H182" s="161"/>
      <c r="I182" s="161"/>
      <c r="J182" s="161"/>
      <c r="K182" s="161"/>
      <c r="L182" s="161"/>
      <c r="M182" s="161"/>
      <c r="N182" s="161"/>
      <c r="O182" s="161"/>
      <c r="P182" s="161"/>
      <c r="Q182" s="161"/>
      <c r="R182" s="161"/>
      <c r="S182" s="161"/>
      <c r="T182" s="161"/>
      <c r="U182" s="161"/>
      <c r="V182" s="161"/>
      <c r="W182" s="161"/>
      <c r="X182" s="151"/>
      <c r="Y182" s="151"/>
      <c r="Z182" s="151"/>
      <c r="AA182" s="151"/>
      <c r="AB182" s="151"/>
      <c r="AC182" s="151"/>
      <c r="AD182" s="151"/>
      <c r="AE182" s="151"/>
      <c r="AF182" s="151"/>
      <c r="AG182" s="151" t="s">
        <v>139</v>
      </c>
      <c r="AH182" s="151">
        <v>0</v>
      </c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1" x14ac:dyDescent="0.2">
      <c r="A183" s="158"/>
      <c r="B183" s="159"/>
      <c r="C183" s="192" t="s">
        <v>263</v>
      </c>
      <c r="D183" s="163"/>
      <c r="E183" s="164"/>
      <c r="F183" s="161"/>
      <c r="G183" s="161"/>
      <c r="H183" s="161"/>
      <c r="I183" s="161"/>
      <c r="J183" s="161"/>
      <c r="K183" s="161"/>
      <c r="L183" s="161"/>
      <c r="M183" s="161"/>
      <c r="N183" s="161"/>
      <c r="O183" s="161"/>
      <c r="P183" s="161"/>
      <c r="Q183" s="161"/>
      <c r="R183" s="161"/>
      <c r="S183" s="161"/>
      <c r="T183" s="161"/>
      <c r="U183" s="161"/>
      <c r="V183" s="161"/>
      <c r="W183" s="161"/>
      <c r="X183" s="151"/>
      <c r="Y183" s="151"/>
      <c r="Z183" s="151"/>
      <c r="AA183" s="151"/>
      <c r="AB183" s="151"/>
      <c r="AC183" s="151"/>
      <c r="AD183" s="151"/>
      <c r="AE183" s="151"/>
      <c r="AF183" s="151"/>
      <c r="AG183" s="151" t="s">
        <v>139</v>
      </c>
      <c r="AH183" s="151">
        <v>0</v>
      </c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1" x14ac:dyDescent="0.2">
      <c r="A184" s="158"/>
      <c r="B184" s="159"/>
      <c r="C184" s="192" t="s">
        <v>264</v>
      </c>
      <c r="D184" s="163"/>
      <c r="E184" s="164"/>
      <c r="F184" s="161"/>
      <c r="G184" s="161"/>
      <c r="H184" s="161"/>
      <c r="I184" s="161"/>
      <c r="J184" s="161"/>
      <c r="K184" s="161"/>
      <c r="L184" s="161"/>
      <c r="M184" s="161"/>
      <c r="N184" s="161"/>
      <c r="O184" s="161"/>
      <c r="P184" s="161"/>
      <c r="Q184" s="161"/>
      <c r="R184" s="161"/>
      <c r="S184" s="161"/>
      <c r="T184" s="161"/>
      <c r="U184" s="161"/>
      <c r="V184" s="161"/>
      <c r="W184" s="161"/>
      <c r="X184" s="151"/>
      <c r="Y184" s="151"/>
      <c r="Z184" s="151"/>
      <c r="AA184" s="151"/>
      <c r="AB184" s="151"/>
      <c r="AC184" s="151"/>
      <c r="AD184" s="151"/>
      <c r="AE184" s="151"/>
      <c r="AF184" s="151"/>
      <c r="AG184" s="151" t="s">
        <v>139</v>
      </c>
      <c r="AH184" s="151">
        <v>0</v>
      </c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outlineLevel="1" x14ac:dyDescent="0.2">
      <c r="A185" s="158"/>
      <c r="B185" s="159"/>
      <c r="C185" s="192" t="s">
        <v>238</v>
      </c>
      <c r="D185" s="163"/>
      <c r="E185" s="164"/>
      <c r="F185" s="161"/>
      <c r="G185" s="161"/>
      <c r="H185" s="161"/>
      <c r="I185" s="161"/>
      <c r="J185" s="161"/>
      <c r="K185" s="161"/>
      <c r="L185" s="161"/>
      <c r="M185" s="161"/>
      <c r="N185" s="161"/>
      <c r="O185" s="161"/>
      <c r="P185" s="161"/>
      <c r="Q185" s="161"/>
      <c r="R185" s="161"/>
      <c r="S185" s="161"/>
      <c r="T185" s="161"/>
      <c r="U185" s="161"/>
      <c r="V185" s="161"/>
      <c r="W185" s="161"/>
      <c r="X185" s="151"/>
      <c r="Y185" s="151"/>
      <c r="Z185" s="151"/>
      <c r="AA185" s="151"/>
      <c r="AB185" s="151"/>
      <c r="AC185" s="151"/>
      <c r="AD185" s="151"/>
      <c r="AE185" s="151"/>
      <c r="AF185" s="151"/>
      <c r="AG185" s="151" t="s">
        <v>139</v>
      </c>
      <c r="AH185" s="151">
        <v>0</v>
      </c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1" x14ac:dyDescent="0.2">
      <c r="A186" s="158"/>
      <c r="B186" s="159"/>
      <c r="C186" s="192" t="s">
        <v>265</v>
      </c>
      <c r="D186" s="163"/>
      <c r="E186" s="164"/>
      <c r="F186" s="161"/>
      <c r="G186" s="161"/>
      <c r="H186" s="161"/>
      <c r="I186" s="161"/>
      <c r="J186" s="161"/>
      <c r="K186" s="161"/>
      <c r="L186" s="161"/>
      <c r="M186" s="161"/>
      <c r="N186" s="161"/>
      <c r="O186" s="161"/>
      <c r="P186" s="161"/>
      <c r="Q186" s="161"/>
      <c r="R186" s="161"/>
      <c r="S186" s="161"/>
      <c r="T186" s="161"/>
      <c r="U186" s="161"/>
      <c r="V186" s="161"/>
      <c r="W186" s="161"/>
      <c r="X186" s="151"/>
      <c r="Y186" s="151"/>
      <c r="Z186" s="151"/>
      <c r="AA186" s="151"/>
      <c r="AB186" s="151"/>
      <c r="AC186" s="151"/>
      <c r="AD186" s="151"/>
      <c r="AE186" s="151"/>
      <c r="AF186" s="151"/>
      <c r="AG186" s="151" t="s">
        <v>139</v>
      </c>
      <c r="AH186" s="151">
        <v>0</v>
      </c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outlineLevel="1" x14ac:dyDescent="0.2">
      <c r="A187" s="158"/>
      <c r="B187" s="159"/>
      <c r="C187" s="192" t="s">
        <v>266</v>
      </c>
      <c r="D187" s="163"/>
      <c r="E187" s="164"/>
      <c r="F187" s="161"/>
      <c r="G187" s="161"/>
      <c r="H187" s="161"/>
      <c r="I187" s="161"/>
      <c r="J187" s="161"/>
      <c r="K187" s="161"/>
      <c r="L187" s="161"/>
      <c r="M187" s="161"/>
      <c r="N187" s="161"/>
      <c r="O187" s="161"/>
      <c r="P187" s="161"/>
      <c r="Q187" s="161"/>
      <c r="R187" s="161"/>
      <c r="S187" s="161"/>
      <c r="T187" s="161"/>
      <c r="U187" s="161"/>
      <c r="V187" s="161"/>
      <c r="W187" s="161"/>
      <c r="X187" s="151"/>
      <c r="Y187" s="151"/>
      <c r="Z187" s="151"/>
      <c r="AA187" s="151"/>
      <c r="AB187" s="151"/>
      <c r="AC187" s="151"/>
      <c r="AD187" s="151"/>
      <c r="AE187" s="151"/>
      <c r="AF187" s="151"/>
      <c r="AG187" s="151" t="s">
        <v>139</v>
      </c>
      <c r="AH187" s="151">
        <v>0</v>
      </c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1" x14ac:dyDescent="0.2">
      <c r="A188" s="158"/>
      <c r="B188" s="159"/>
      <c r="C188" s="192" t="s">
        <v>267</v>
      </c>
      <c r="D188" s="163"/>
      <c r="E188" s="164"/>
      <c r="F188" s="161"/>
      <c r="G188" s="161"/>
      <c r="H188" s="161"/>
      <c r="I188" s="161"/>
      <c r="J188" s="161"/>
      <c r="K188" s="161"/>
      <c r="L188" s="161"/>
      <c r="M188" s="161"/>
      <c r="N188" s="161"/>
      <c r="O188" s="161"/>
      <c r="P188" s="161"/>
      <c r="Q188" s="161"/>
      <c r="R188" s="161"/>
      <c r="S188" s="161"/>
      <c r="T188" s="161"/>
      <c r="U188" s="161"/>
      <c r="V188" s="161"/>
      <c r="W188" s="161"/>
      <c r="X188" s="151"/>
      <c r="Y188" s="151"/>
      <c r="Z188" s="151"/>
      <c r="AA188" s="151"/>
      <c r="AB188" s="151"/>
      <c r="AC188" s="151"/>
      <c r="AD188" s="151"/>
      <c r="AE188" s="151"/>
      <c r="AF188" s="151"/>
      <c r="AG188" s="151" t="s">
        <v>139</v>
      </c>
      <c r="AH188" s="151">
        <v>0</v>
      </c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 x14ac:dyDescent="0.2">
      <c r="A189" s="158"/>
      <c r="B189" s="159"/>
      <c r="C189" s="193" t="s">
        <v>155</v>
      </c>
      <c r="D189" s="165"/>
      <c r="E189" s="166">
        <v>175.14</v>
      </c>
      <c r="F189" s="161"/>
      <c r="G189" s="161"/>
      <c r="H189" s="161"/>
      <c r="I189" s="161"/>
      <c r="J189" s="161"/>
      <c r="K189" s="161"/>
      <c r="L189" s="161"/>
      <c r="M189" s="161"/>
      <c r="N189" s="161"/>
      <c r="O189" s="161"/>
      <c r="P189" s="161"/>
      <c r="Q189" s="161"/>
      <c r="R189" s="161"/>
      <c r="S189" s="161"/>
      <c r="T189" s="161"/>
      <c r="U189" s="161"/>
      <c r="V189" s="161"/>
      <c r="W189" s="161"/>
      <c r="X189" s="151"/>
      <c r="Y189" s="151"/>
      <c r="Z189" s="151"/>
      <c r="AA189" s="151"/>
      <c r="AB189" s="151"/>
      <c r="AC189" s="151"/>
      <c r="AD189" s="151"/>
      <c r="AE189" s="151"/>
      <c r="AF189" s="151"/>
      <c r="AG189" s="151" t="s">
        <v>139</v>
      </c>
      <c r="AH189" s="151">
        <v>1</v>
      </c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outlineLevel="1" x14ac:dyDescent="0.2">
      <c r="A190" s="158">
        <v>17</v>
      </c>
      <c r="B190" s="159" t="s">
        <v>268</v>
      </c>
      <c r="C190" s="195" t="s">
        <v>269</v>
      </c>
      <c r="D190" s="160" t="s">
        <v>0</v>
      </c>
      <c r="E190" s="188"/>
      <c r="F190" s="162"/>
      <c r="G190" s="161">
        <f>ROUND(E190*F190,2)</f>
        <v>0</v>
      </c>
      <c r="H190" s="162"/>
      <c r="I190" s="161">
        <f>ROUND(E190*H190,2)</f>
        <v>0</v>
      </c>
      <c r="J190" s="162"/>
      <c r="K190" s="161">
        <f>ROUND(E190*J190,2)</f>
        <v>0</v>
      </c>
      <c r="L190" s="161">
        <v>21</v>
      </c>
      <c r="M190" s="161">
        <f>G190*(1+L190/100)</f>
        <v>0</v>
      </c>
      <c r="N190" s="161">
        <v>0</v>
      </c>
      <c r="O190" s="161">
        <f>ROUND(E190*N190,2)</f>
        <v>0</v>
      </c>
      <c r="P190" s="161">
        <v>0</v>
      </c>
      <c r="Q190" s="161">
        <f>ROUND(E190*P190,2)</f>
        <v>0</v>
      </c>
      <c r="R190" s="161" t="s">
        <v>223</v>
      </c>
      <c r="S190" s="161" t="s">
        <v>134</v>
      </c>
      <c r="T190" s="161" t="s">
        <v>134</v>
      </c>
      <c r="U190" s="161">
        <v>0</v>
      </c>
      <c r="V190" s="161">
        <f>ROUND(E190*U190,2)</f>
        <v>0</v>
      </c>
      <c r="W190" s="161"/>
      <c r="X190" s="151"/>
      <c r="Y190" s="151"/>
      <c r="Z190" s="151"/>
      <c r="AA190" s="151"/>
      <c r="AB190" s="151"/>
      <c r="AC190" s="151"/>
      <c r="AD190" s="151"/>
      <c r="AE190" s="151"/>
      <c r="AF190" s="151"/>
      <c r="AG190" s="151" t="s">
        <v>270</v>
      </c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1" x14ac:dyDescent="0.2">
      <c r="A191" s="158"/>
      <c r="B191" s="159"/>
      <c r="C191" s="256" t="s">
        <v>271</v>
      </c>
      <c r="D191" s="257"/>
      <c r="E191" s="257"/>
      <c r="F191" s="257"/>
      <c r="G191" s="257"/>
      <c r="H191" s="161"/>
      <c r="I191" s="161"/>
      <c r="J191" s="161"/>
      <c r="K191" s="161"/>
      <c r="L191" s="161"/>
      <c r="M191" s="161"/>
      <c r="N191" s="161"/>
      <c r="O191" s="161"/>
      <c r="P191" s="161"/>
      <c r="Q191" s="161"/>
      <c r="R191" s="161"/>
      <c r="S191" s="161"/>
      <c r="T191" s="161"/>
      <c r="U191" s="161"/>
      <c r="V191" s="161"/>
      <c r="W191" s="161"/>
      <c r="X191" s="151"/>
      <c r="Y191" s="151"/>
      <c r="Z191" s="151"/>
      <c r="AA191" s="151"/>
      <c r="AB191" s="151"/>
      <c r="AC191" s="151"/>
      <c r="AD191" s="151"/>
      <c r="AE191" s="151"/>
      <c r="AF191" s="151"/>
      <c r="AG191" s="151" t="s">
        <v>137</v>
      </c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x14ac:dyDescent="0.2">
      <c r="A192" s="168" t="s">
        <v>128</v>
      </c>
      <c r="B192" s="169" t="s">
        <v>86</v>
      </c>
      <c r="C192" s="190" t="s">
        <v>87</v>
      </c>
      <c r="D192" s="170"/>
      <c r="E192" s="171"/>
      <c r="F192" s="172"/>
      <c r="G192" s="172">
        <f>SUMIF(AG193:AG194,"&lt;&gt;NOR",G193:G194)</f>
        <v>0</v>
      </c>
      <c r="H192" s="172"/>
      <c r="I192" s="172">
        <f>SUM(I193:I194)</f>
        <v>0</v>
      </c>
      <c r="J192" s="172"/>
      <c r="K192" s="172">
        <f>SUM(K193:K194)</f>
        <v>0</v>
      </c>
      <c r="L192" s="172"/>
      <c r="M192" s="172">
        <f>SUM(M193:M194)</f>
        <v>0</v>
      </c>
      <c r="N192" s="172"/>
      <c r="O192" s="172">
        <f>SUM(O193:O194)</f>
        <v>0</v>
      </c>
      <c r="P192" s="172"/>
      <c r="Q192" s="172">
        <f>SUM(Q193:Q194)</f>
        <v>0</v>
      </c>
      <c r="R192" s="172"/>
      <c r="S192" s="172"/>
      <c r="T192" s="173"/>
      <c r="U192" s="167"/>
      <c r="V192" s="167">
        <f>SUM(V193:V194)</f>
        <v>0</v>
      </c>
      <c r="W192" s="167"/>
      <c r="AG192" t="s">
        <v>129</v>
      </c>
    </row>
    <row r="193" spans="1:60" outlineLevel="1" x14ac:dyDescent="0.2">
      <c r="A193" s="174">
        <v>18</v>
      </c>
      <c r="B193" s="175" t="s">
        <v>272</v>
      </c>
      <c r="C193" s="191" t="s">
        <v>273</v>
      </c>
      <c r="D193" s="176" t="s">
        <v>274</v>
      </c>
      <c r="E193" s="177">
        <v>0.5</v>
      </c>
      <c r="F193" s="178"/>
      <c r="G193" s="179">
        <f>ROUND(E193*F193,2)</f>
        <v>0</v>
      </c>
      <c r="H193" s="178"/>
      <c r="I193" s="179">
        <f>ROUND(E193*H193,2)</f>
        <v>0</v>
      </c>
      <c r="J193" s="178"/>
      <c r="K193" s="179">
        <f>ROUND(E193*J193,2)</f>
        <v>0</v>
      </c>
      <c r="L193" s="179">
        <v>21</v>
      </c>
      <c r="M193" s="179">
        <f>G193*(1+L193/100)</f>
        <v>0</v>
      </c>
      <c r="N193" s="179">
        <v>0</v>
      </c>
      <c r="O193" s="179">
        <f>ROUND(E193*N193,2)</f>
        <v>0</v>
      </c>
      <c r="P193" s="179">
        <v>0</v>
      </c>
      <c r="Q193" s="179">
        <f>ROUND(E193*P193,2)</f>
        <v>0</v>
      </c>
      <c r="R193" s="179"/>
      <c r="S193" s="179" t="s">
        <v>163</v>
      </c>
      <c r="T193" s="180" t="s">
        <v>159</v>
      </c>
      <c r="U193" s="161">
        <v>0</v>
      </c>
      <c r="V193" s="161">
        <f>ROUND(E193*U193,2)</f>
        <v>0</v>
      </c>
      <c r="W193" s="161"/>
      <c r="X193" s="151"/>
      <c r="Y193" s="151"/>
      <c r="Z193" s="151"/>
      <c r="AA193" s="151"/>
      <c r="AB193" s="151"/>
      <c r="AC193" s="151"/>
      <c r="AD193" s="151"/>
      <c r="AE193" s="151"/>
      <c r="AF193" s="151"/>
      <c r="AG193" s="151" t="s">
        <v>135</v>
      </c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1" x14ac:dyDescent="0.2">
      <c r="A194" s="158"/>
      <c r="B194" s="159"/>
      <c r="C194" s="192" t="s">
        <v>275</v>
      </c>
      <c r="D194" s="163"/>
      <c r="E194" s="164">
        <v>0.5</v>
      </c>
      <c r="F194" s="161"/>
      <c r="G194" s="161"/>
      <c r="H194" s="161"/>
      <c r="I194" s="161"/>
      <c r="J194" s="161"/>
      <c r="K194" s="161"/>
      <c r="L194" s="161"/>
      <c r="M194" s="161"/>
      <c r="N194" s="161"/>
      <c r="O194" s="161"/>
      <c r="P194" s="161"/>
      <c r="Q194" s="161"/>
      <c r="R194" s="161"/>
      <c r="S194" s="161"/>
      <c r="T194" s="161"/>
      <c r="U194" s="161"/>
      <c r="V194" s="161"/>
      <c r="W194" s="161"/>
      <c r="X194" s="151"/>
      <c r="Y194" s="151"/>
      <c r="Z194" s="151"/>
      <c r="AA194" s="151"/>
      <c r="AB194" s="151"/>
      <c r="AC194" s="151"/>
      <c r="AD194" s="151"/>
      <c r="AE194" s="151"/>
      <c r="AF194" s="151"/>
      <c r="AG194" s="151" t="s">
        <v>139</v>
      </c>
      <c r="AH194" s="151">
        <v>0</v>
      </c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x14ac:dyDescent="0.2">
      <c r="A195" s="168" t="s">
        <v>128</v>
      </c>
      <c r="B195" s="169" t="s">
        <v>88</v>
      </c>
      <c r="C195" s="190" t="s">
        <v>89</v>
      </c>
      <c r="D195" s="170"/>
      <c r="E195" s="171"/>
      <c r="F195" s="172"/>
      <c r="G195" s="172">
        <f>SUMIF(AG196:AG242,"&lt;&gt;NOR",G196:G242)</f>
        <v>0</v>
      </c>
      <c r="H195" s="172"/>
      <c r="I195" s="172">
        <f>SUM(I196:I242)</f>
        <v>0</v>
      </c>
      <c r="J195" s="172"/>
      <c r="K195" s="172">
        <f>SUM(K196:K242)</f>
        <v>0</v>
      </c>
      <c r="L195" s="172"/>
      <c r="M195" s="172">
        <f>SUM(M196:M242)</f>
        <v>0</v>
      </c>
      <c r="N195" s="172"/>
      <c r="O195" s="172">
        <f>SUM(O196:O242)</f>
        <v>3.44</v>
      </c>
      <c r="P195" s="172"/>
      <c r="Q195" s="172">
        <f>SUM(Q196:Q242)</f>
        <v>0</v>
      </c>
      <c r="R195" s="172"/>
      <c r="S195" s="172"/>
      <c r="T195" s="173"/>
      <c r="U195" s="167"/>
      <c r="V195" s="167">
        <f>SUM(V196:V242)</f>
        <v>168.43</v>
      </c>
      <c r="W195" s="167"/>
      <c r="AG195" t="s">
        <v>129</v>
      </c>
    </row>
    <row r="196" spans="1:60" ht="22.5" outlineLevel="1" x14ac:dyDescent="0.2">
      <c r="A196" s="174">
        <v>19</v>
      </c>
      <c r="B196" s="175" t="s">
        <v>276</v>
      </c>
      <c r="C196" s="191" t="s">
        <v>277</v>
      </c>
      <c r="D196" s="176" t="s">
        <v>132</v>
      </c>
      <c r="E196" s="177">
        <v>316</v>
      </c>
      <c r="F196" s="178"/>
      <c r="G196" s="179">
        <f>ROUND(E196*F196,2)</f>
        <v>0</v>
      </c>
      <c r="H196" s="178"/>
      <c r="I196" s="179">
        <f>ROUND(E196*H196,2)</f>
        <v>0</v>
      </c>
      <c r="J196" s="178"/>
      <c r="K196" s="179">
        <f>ROUND(E196*J196,2)</f>
        <v>0</v>
      </c>
      <c r="L196" s="179">
        <v>21</v>
      </c>
      <c r="M196" s="179">
        <f>G196*(1+L196/100)</f>
        <v>0</v>
      </c>
      <c r="N196" s="179">
        <v>1.8000000000000001E-4</v>
      </c>
      <c r="O196" s="179">
        <f>ROUND(E196*N196,2)</f>
        <v>0.06</v>
      </c>
      <c r="P196" s="179">
        <v>0</v>
      </c>
      <c r="Q196" s="179">
        <f>ROUND(E196*P196,2)</f>
        <v>0</v>
      </c>
      <c r="R196" s="179" t="s">
        <v>278</v>
      </c>
      <c r="S196" s="179" t="s">
        <v>134</v>
      </c>
      <c r="T196" s="180" t="s">
        <v>134</v>
      </c>
      <c r="U196" s="161">
        <v>0.53300000000000003</v>
      </c>
      <c r="V196" s="161">
        <f>ROUND(E196*U196,2)</f>
        <v>168.43</v>
      </c>
      <c r="W196" s="161"/>
      <c r="X196" s="151"/>
      <c r="Y196" s="151"/>
      <c r="Z196" s="151"/>
      <c r="AA196" s="151"/>
      <c r="AB196" s="151"/>
      <c r="AC196" s="151"/>
      <c r="AD196" s="151"/>
      <c r="AE196" s="151"/>
      <c r="AF196" s="151"/>
      <c r="AG196" s="151" t="s">
        <v>135</v>
      </c>
      <c r="AH196" s="151"/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1" x14ac:dyDescent="0.2">
      <c r="A197" s="158"/>
      <c r="B197" s="159"/>
      <c r="C197" s="192" t="s">
        <v>224</v>
      </c>
      <c r="D197" s="163"/>
      <c r="E197" s="164"/>
      <c r="F197" s="161"/>
      <c r="G197" s="161"/>
      <c r="H197" s="161"/>
      <c r="I197" s="161"/>
      <c r="J197" s="161"/>
      <c r="K197" s="161"/>
      <c r="L197" s="161"/>
      <c r="M197" s="161"/>
      <c r="N197" s="161"/>
      <c r="O197" s="161"/>
      <c r="P197" s="161"/>
      <c r="Q197" s="161"/>
      <c r="R197" s="161"/>
      <c r="S197" s="161"/>
      <c r="T197" s="161"/>
      <c r="U197" s="161"/>
      <c r="V197" s="161"/>
      <c r="W197" s="161"/>
      <c r="X197" s="151"/>
      <c r="Y197" s="151"/>
      <c r="Z197" s="151"/>
      <c r="AA197" s="151"/>
      <c r="AB197" s="151"/>
      <c r="AC197" s="151"/>
      <c r="AD197" s="151"/>
      <c r="AE197" s="151"/>
      <c r="AF197" s="151"/>
      <c r="AG197" s="151" t="s">
        <v>139</v>
      </c>
      <c r="AH197" s="151">
        <v>0</v>
      </c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outlineLevel="1" x14ac:dyDescent="0.2">
      <c r="A198" s="158"/>
      <c r="B198" s="159"/>
      <c r="C198" s="192" t="s">
        <v>244</v>
      </c>
      <c r="D198" s="163"/>
      <c r="E198" s="164"/>
      <c r="F198" s="161"/>
      <c r="G198" s="161"/>
      <c r="H198" s="161"/>
      <c r="I198" s="161"/>
      <c r="J198" s="161"/>
      <c r="K198" s="161"/>
      <c r="L198" s="161"/>
      <c r="M198" s="161"/>
      <c r="N198" s="161"/>
      <c r="O198" s="161"/>
      <c r="P198" s="161"/>
      <c r="Q198" s="161"/>
      <c r="R198" s="161"/>
      <c r="S198" s="161"/>
      <c r="T198" s="161"/>
      <c r="U198" s="161"/>
      <c r="V198" s="161"/>
      <c r="W198" s="161"/>
      <c r="X198" s="151"/>
      <c r="Y198" s="151"/>
      <c r="Z198" s="151"/>
      <c r="AA198" s="151"/>
      <c r="AB198" s="151"/>
      <c r="AC198" s="151"/>
      <c r="AD198" s="151"/>
      <c r="AE198" s="151"/>
      <c r="AF198" s="151"/>
      <c r="AG198" s="151" t="s">
        <v>139</v>
      </c>
      <c r="AH198" s="151">
        <v>0</v>
      </c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outlineLevel="1" x14ac:dyDescent="0.2">
      <c r="A199" s="158"/>
      <c r="B199" s="159"/>
      <c r="C199" s="192" t="s">
        <v>245</v>
      </c>
      <c r="D199" s="163"/>
      <c r="E199" s="164"/>
      <c r="F199" s="161"/>
      <c r="G199" s="161"/>
      <c r="H199" s="161"/>
      <c r="I199" s="161"/>
      <c r="J199" s="161"/>
      <c r="K199" s="161"/>
      <c r="L199" s="161"/>
      <c r="M199" s="161"/>
      <c r="N199" s="161"/>
      <c r="O199" s="161"/>
      <c r="P199" s="161"/>
      <c r="Q199" s="161"/>
      <c r="R199" s="161"/>
      <c r="S199" s="161"/>
      <c r="T199" s="161"/>
      <c r="U199" s="161"/>
      <c r="V199" s="161"/>
      <c r="W199" s="161"/>
      <c r="X199" s="151"/>
      <c r="Y199" s="151"/>
      <c r="Z199" s="151"/>
      <c r="AA199" s="151"/>
      <c r="AB199" s="151"/>
      <c r="AC199" s="151"/>
      <c r="AD199" s="151"/>
      <c r="AE199" s="151"/>
      <c r="AF199" s="151"/>
      <c r="AG199" s="151" t="s">
        <v>139</v>
      </c>
      <c r="AH199" s="151">
        <v>0</v>
      </c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outlineLevel="1" x14ac:dyDescent="0.2">
      <c r="A200" s="158"/>
      <c r="B200" s="159"/>
      <c r="C200" s="192" t="s">
        <v>168</v>
      </c>
      <c r="D200" s="163"/>
      <c r="E200" s="164"/>
      <c r="F200" s="161"/>
      <c r="G200" s="161"/>
      <c r="H200" s="161"/>
      <c r="I200" s="161"/>
      <c r="J200" s="161"/>
      <c r="K200" s="161"/>
      <c r="L200" s="161"/>
      <c r="M200" s="161"/>
      <c r="N200" s="161"/>
      <c r="O200" s="161"/>
      <c r="P200" s="161"/>
      <c r="Q200" s="161"/>
      <c r="R200" s="161"/>
      <c r="S200" s="161"/>
      <c r="T200" s="161"/>
      <c r="U200" s="161"/>
      <c r="V200" s="161"/>
      <c r="W200" s="161"/>
      <c r="X200" s="151"/>
      <c r="Y200" s="151"/>
      <c r="Z200" s="151"/>
      <c r="AA200" s="151"/>
      <c r="AB200" s="151"/>
      <c r="AC200" s="151"/>
      <c r="AD200" s="151"/>
      <c r="AE200" s="151"/>
      <c r="AF200" s="151"/>
      <c r="AG200" s="151" t="s">
        <v>139</v>
      </c>
      <c r="AH200" s="151">
        <v>0</v>
      </c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outlineLevel="1" x14ac:dyDescent="0.2">
      <c r="A201" s="158"/>
      <c r="B201" s="159"/>
      <c r="C201" s="192" t="s">
        <v>175</v>
      </c>
      <c r="D201" s="163"/>
      <c r="E201" s="164">
        <v>72</v>
      </c>
      <c r="F201" s="161"/>
      <c r="G201" s="161"/>
      <c r="H201" s="161"/>
      <c r="I201" s="161"/>
      <c r="J201" s="161"/>
      <c r="K201" s="161"/>
      <c r="L201" s="161"/>
      <c r="M201" s="161"/>
      <c r="N201" s="161"/>
      <c r="O201" s="161"/>
      <c r="P201" s="161"/>
      <c r="Q201" s="161"/>
      <c r="R201" s="161"/>
      <c r="S201" s="161"/>
      <c r="T201" s="161"/>
      <c r="U201" s="161"/>
      <c r="V201" s="161"/>
      <c r="W201" s="161"/>
      <c r="X201" s="151"/>
      <c r="Y201" s="151"/>
      <c r="Z201" s="151"/>
      <c r="AA201" s="151"/>
      <c r="AB201" s="151"/>
      <c r="AC201" s="151"/>
      <c r="AD201" s="151"/>
      <c r="AE201" s="151"/>
      <c r="AF201" s="151"/>
      <c r="AG201" s="151" t="s">
        <v>139</v>
      </c>
      <c r="AH201" s="151">
        <v>0</v>
      </c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outlineLevel="1" x14ac:dyDescent="0.2">
      <c r="A202" s="158"/>
      <c r="B202" s="159"/>
      <c r="C202" s="192" t="s">
        <v>176</v>
      </c>
      <c r="D202" s="163"/>
      <c r="E202" s="164">
        <v>114</v>
      </c>
      <c r="F202" s="161"/>
      <c r="G202" s="161"/>
      <c r="H202" s="161"/>
      <c r="I202" s="161"/>
      <c r="J202" s="161"/>
      <c r="K202" s="161"/>
      <c r="L202" s="161"/>
      <c r="M202" s="161"/>
      <c r="N202" s="161"/>
      <c r="O202" s="161"/>
      <c r="P202" s="161"/>
      <c r="Q202" s="161"/>
      <c r="R202" s="161"/>
      <c r="S202" s="161"/>
      <c r="T202" s="161"/>
      <c r="U202" s="161"/>
      <c r="V202" s="161"/>
      <c r="W202" s="161"/>
      <c r="X202" s="151"/>
      <c r="Y202" s="151"/>
      <c r="Z202" s="151"/>
      <c r="AA202" s="151"/>
      <c r="AB202" s="151"/>
      <c r="AC202" s="151"/>
      <c r="AD202" s="151"/>
      <c r="AE202" s="151"/>
      <c r="AF202" s="151"/>
      <c r="AG202" s="151" t="s">
        <v>139</v>
      </c>
      <c r="AH202" s="151">
        <v>0</v>
      </c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outlineLevel="1" x14ac:dyDescent="0.2">
      <c r="A203" s="158"/>
      <c r="B203" s="159"/>
      <c r="C203" s="192" t="s">
        <v>177</v>
      </c>
      <c r="D203" s="163"/>
      <c r="E203" s="164">
        <v>93</v>
      </c>
      <c r="F203" s="161"/>
      <c r="G203" s="161"/>
      <c r="H203" s="161"/>
      <c r="I203" s="161"/>
      <c r="J203" s="161"/>
      <c r="K203" s="161"/>
      <c r="L203" s="161"/>
      <c r="M203" s="161"/>
      <c r="N203" s="161"/>
      <c r="O203" s="161"/>
      <c r="P203" s="161"/>
      <c r="Q203" s="161"/>
      <c r="R203" s="161"/>
      <c r="S203" s="161"/>
      <c r="T203" s="161"/>
      <c r="U203" s="161"/>
      <c r="V203" s="161"/>
      <c r="W203" s="161"/>
      <c r="X203" s="151"/>
      <c r="Y203" s="151"/>
      <c r="Z203" s="151"/>
      <c r="AA203" s="151"/>
      <c r="AB203" s="151"/>
      <c r="AC203" s="151"/>
      <c r="AD203" s="151"/>
      <c r="AE203" s="151"/>
      <c r="AF203" s="151"/>
      <c r="AG203" s="151" t="s">
        <v>139</v>
      </c>
      <c r="AH203" s="151">
        <v>0</v>
      </c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outlineLevel="1" x14ac:dyDescent="0.2">
      <c r="A204" s="158"/>
      <c r="B204" s="159"/>
      <c r="C204" s="192" t="s">
        <v>178</v>
      </c>
      <c r="D204" s="163"/>
      <c r="E204" s="164">
        <v>37</v>
      </c>
      <c r="F204" s="161"/>
      <c r="G204" s="161"/>
      <c r="H204" s="161"/>
      <c r="I204" s="161"/>
      <c r="J204" s="161"/>
      <c r="K204" s="161"/>
      <c r="L204" s="161"/>
      <c r="M204" s="161"/>
      <c r="N204" s="161"/>
      <c r="O204" s="161"/>
      <c r="P204" s="161"/>
      <c r="Q204" s="161"/>
      <c r="R204" s="161"/>
      <c r="S204" s="161"/>
      <c r="T204" s="161"/>
      <c r="U204" s="161"/>
      <c r="V204" s="161"/>
      <c r="W204" s="161"/>
      <c r="X204" s="151"/>
      <c r="Y204" s="151"/>
      <c r="Z204" s="151"/>
      <c r="AA204" s="151"/>
      <c r="AB204" s="151"/>
      <c r="AC204" s="151"/>
      <c r="AD204" s="151"/>
      <c r="AE204" s="151"/>
      <c r="AF204" s="151"/>
      <c r="AG204" s="151" t="s">
        <v>139</v>
      </c>
      <c r="AH204" s="151">
        <v>0</v>
      </c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outlineLevel="1" x14ac:dyDescent="0.2">
      <c r="A205" s="158"/>
      <c r="B205" s="159"/>
      <c r="C205" s="192" t="s">
        <v>180</v>
      </c>
      <c r="D205" s="163"/>
      <c r="E205" s="164"/>
      <c r="F205" s="161"/>
      <c r="G205" s="161"/>
      <c r="H205" s="161"/>
      <c r="I205" s="161"/>
      <c r="J205" s="161"/>
      <c r="K205" s="161"/>
      <c r="L205" s="161"/>
      <c r="M205" s="161"/>
      <c r="N205" s="161"/>
      <c r="O205" s="161"/>
      <c r="P205" s="161"/>
      <c r="Q205" s="161"/>
      <c r="R205" s="161"/>
      <c r="S205" s="161"/>
      <c r="T205" s="161"/>
      <c r="U205" s="161"/>
      <c r="V205" s="161"/>
      <c r="W205" s="161"/>
      <c r="X205" s="151"/>
      <c r="Y205" s="151"/>
      <c r="Z205" s="151"/>
      <c r="AA205" s="151"/>
      <c r="AB205" s="151"/>
      <c r="AC205" s="151"/>
      <c r="AD205" s="151"/>
      <c r="AE205" s="151"/>
      <c r="AF205" s="151"/>
      <c r="AG205" s="151" t="s">
        <v>139</v>
      </c>
      <c r="AH205" s="151">
        <v>0</v>
      </c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1" x14ac:dyDescent="0.2">
      <c r="A206" s="158"/>
      <c r="B206" s="159"/>
      <c r="C206" s="192" t="s">
        <v>181</v>
      </c>
      <c r="D206" s="163"/>
      <c r="E206" s="164"/>
      <c r="F206" s="161"/>
      <c r="G206" s="161"/>
      <c r="H206" s="161"/>
      <c r="I206" s="161"/>
      <c r="J206" s="161"/>
      <c r="K206" s="161"/>
      <c r="L206" s="161"/>
      <c r="M206" s="161"/>
      <c r="N206" s="161"/>
      <c r="O206" s="161"/>
      <c r="P206" s="161"/>
      <c r="Q206" s="161"/>
      <c r="R206" s="161"/>
      <c r="S206" s="161"/>
      <c r="T206" s="161"/>
      <c r="U206" s="161"/>
      <c r="V206" s="161"/>
      <c r="W206" s="161"/>
      <c r="X206" s="151"/>
      <c r="Y206" s="151"/>
      <c r="Z206" s="151"/>
      <c r="AA206" s="151"/>
      <c r="AB206" s="151"/>
      <c r="AC206" s="151"/>
      <c r="AD206" s="151"/>
      <c r="AE206" s="151"/>
      <c r="AF206" s="151"/>
      <c r="AG206" s="151" t="s">
        <v>139</v>
      </c>
      <c r="AH206" s="151">
        <v>0</v>
      </c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outlineLevel="1" x14ac:dyDescent="0.2">
      <c r="A207" s="158"/>
      <c r="B207" s="159"/>
      <c r="C207" s="193" t="s">
        <v>155</v>
      </c>
      <c r="D207" s="165"/>
      <c r="E207" s="166">
        <v>316</v>
      </c>
      <c r="F207" s="161"/>
      <c r="G207" s="161"/>
      <c r="H207" s="161"/>
      <c r="I207" s="161"/>
      <c r="J207" s="161"/>
      <c r="K207" s="161"/>
      <c r="L207" s="161"/>
      <c r="M207" s="161"/>
      <c r="N207" s="161"/>
      <c r="O207" s="161"/>
      <c r="P207" s="161"/>
      <c r="Q207" s="161"/>
      <c r="R207" s="161"/>
      <c r="S207" s="161"/>
      <c r="T207" s="161"/>
      <c r="U207" s="161"/>
      <c r="V207" s="161"/>
      <c r="W207" s="161"/>
      <c r="X207" s="151"/>
      <c r="Y207" s="151"/>
      <c r="Z207" s="151"/>
      <c r="AA207" s="151"/>
      <c r="AB207" s="151"/>
      <c r="AC207" s="151"/>
      <c r="AD207" s="151"/>
      <c r="AE207" s="151"/>
      <c r="AF207" s="151"/>
      <c r="AG207" s="151" t="s">
        <v>139</v>
      </c>
      <c r="AH207" s="151">
        <v>1</v>
      </c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outlineLevel="1" x14ac:dyDescent="0.2">
      <c r="A208" s="174">
        <v>20</v>
      </c>
      <c r="B208" s="175" t="s">
        <v>279</v>
      </c>
      <c r="C208" s="191" t="s">
        <v>280</v>
      </c>
      <c r="D208" s="176" t="s">
        <v>274</v>
      </c>
      <c r="E208" s="177">
        <v>155</v>
      </c>
      <c r="F208" s="178"/>
      <c r="G208" s="179">
        <f>ROUND(E208*F208,2)</f>
        <v>0</v>
      </c>
      <c r="H208" s="178"/>
      <c r="I208" s="179">
        <f>ROUND(E208*H208,2)</f>
        <v>0</v>
      </c>
      <c r="J208" s="178"/>
      <c r="K208" s="179">
        <f>ROUND(E208*J208,2)</f>
        <v>0</v>
      </c>
      <c r="L208" s="179">
        <v>21</v>
      </c>
      <c r="M208" s="179">
        <f>G208*(1+L208/100)</f>
        <v>0</v>
      </c>
      <c r="N208" s="179">
        <v>0</v>
      </c>
      <c r="O208" s="179">
        <f>ROUND(E208*N208,2)</f>
        <v>0</v>
      </c>
      <c r="P208" s="179">
        <v>0</v>
      </c>
      <c r="Q208" s="179">
        <f>ROUND(E208*P208,2)</f>
        <v>0</v>
      </c>
      <c r="R208" s="179"/>
      <c r="S208" s="179" t="s">
        <v>163</v>
      </c>
      <c r="T208" s="180" t="s">
        <v>159</v>
      </c>
      <c r="U208" s="161">
        <v>0</v>
      </c>
      <c r="V208" s="161">
        <f>ROUND(E208*U208,2)</f>
        <v>0</v>
      </c>
      <c r="W208" s="161"/>
      <c r="X208" s="151"/>
      <c r="Y208" s="151"/>
      <c r="Z208" s="151"/>
      <c r="AA208" s="151"/>
      <c r="AB208" s="151"/>
      <c r="AC208" s="151"/>
      <c r="AD208" s="151"/>
      <c r="AE208" s="151"/>
      <c r="AF208" s="151"/>
      <c r="AG208" s="151" t="s">
        <v>135</v>
      </c>
      <c r="AH208" s="151"/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outlineLevel="1" x14ac:dyDescent="0.2">
      <c r="A209" s="158"/>
      <c r="B209" s="159"/>
      <c r="C209" s="192" t="s">
        <v>167</v>
      </c>
      <c r="D209" s="163"/>
      <c r="E209" s="164"/>
      <c r="F209" s="161"/>
      <c r="G209" s="161"/>
      <c r="H209" s="161"/>
      <c r="I209" s="161"/>
      <c r="J209" s="161"/>
      <c r="K209" s="161"/>
      <c r="L209" s="161"/>
      <c r="M209" s="161"/>
      <c r="N209" s="161"/>
      <c r="O209" s="161"/>
      <c r="P209" s="161"/>
      <c r="Q209" s="161"/>
      <c r="R209" s="161"/>
      <c r="S209" s="161"/>
      <c r="T209" s="161"/>
      <c r="U209" s="161"/>
      <c r="V209" s="161"/>
      <c r="W209" s="161"/>
      <c r="X209" s="151"/>
      <c r="Y209" s="151"/>
      <c r="Z209" s="151"/>
      <c r="AA209" s="151"/>
      <c r="AB209" s="151"/>
      <c r="AC209" s="151"/>
      <c r="AD209" s="151"/>
      <c r="AE209" s="151"/>
      <c r="AF209" s="151"/>
      <c r="AG209" s="151" t="s">
        <v>139</v>
      </c>
      <c r="AH209" s="151">
        <v>0</v>
      </c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outlineLevel="1" x14ac:dyDescent="0.2">
      <c r="A210" s="158"/>
      <c r="B210" s="159"/>
      <c r="C210" s="192" t="s">
        <v>168</v>
      </c>
      <c r="D210" s="163"/>
      <c r="E210" s="164"/>
      <c r="F210" s="161"/>
      <c r="G210" s="161"/>
      <c r="H210" s="161"/>
      <c r="I210" s="161"/>
      <c r="J210" s="161"/>
      <c r="K210" s="161"/>
      <c r="L210" s="161"/>
      <c r="M210" s="161"/>
      <c r="N210" s="161"/>
      <c r="O210" s="161"/>
      <c r="P210" s="161"/>
      <c r="Q210" s="161"/>
      <c r="R210" s="161"/>
      <c r="S210" s="161"/>
      <c r="T210" s="161"/>
      <c r="U210" s="161"/>
      <c r="V210" s="161"/>
      <c r="W210" s="161"/>
      <c r="X210" s="151"/>
      <c r="Y210" s="151"/>
      <c r="Z210" s="151"/>
      <c r="AA210" s="151"/>
      <c r="AB210" s="151"/>
      <c r="AC210" s="151"/>
      <c r="AD210" s="151"/>
      <c r="AE210" s="151"/>
      <c r="AF210" s="151"/>
      <c r="AG210" s="151" t="s">
        <v>139</v>
      </c>
      <c r="AH210" s="151">
        <v>0</v>
      </c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outlineLevel="1" x14ac:dyDescent="0.2">
      <c r="A211" s="158"/>
      <c r="B211" s="159"/>
      <c r="C211" s="192" t="s">
        <v>281</v>
      </c>
      <c r="D211" s="163"/>
      <c r="E211" s="164">
        <v>67</v>
      </c>
      <c r="F211" s="161"/>
      <c r="G211" s="161"/>
      <c r="H211" s="161"/>
      <c r="I211" s="161"/>
      <c r="J211" s="161"/>
      <c r="K211" s="161"/>
      <c r="L211" s="161"/>
      <c r="M211" s="161"/>
      <c r="N211" s="161"/>
      <c r="O211" s="161"/>
      <c r="P211" s="161"/>
      <c r="Q211" s="161"/>
      <c r="R211" s="161"/>
      <c r="S211" s="161"/>
      <c r="T211" s="161"/>
      <c r="U211" s="161"/>
      <c r="V211" s="161"/>
      <c r="W211" s="161"/>
      <c r="X211" s="151"/>
      <c r="Y211" s="151"/>
      <c r="Z211" s="151"/>
      <c r="AA211" s="151"/>
      <c r="AB211" s="151"/>
      <c r="AC211" s="151"/>
      <c r="AD211" s="151"/>
      <c r="AE211" s="151"/>
      <c r="AF211" s="151"/>
      <c r="AG211" s="151" t="s">
        <v>139</v>
      </c>
      <c r="AH211" s="151">
        <v>0</v>
      </c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outlineLevel="1" x14ac:dyDescent="0.2">
      <c r="A212" s="158"/>
      <c r="B212" s="159"/>
      <c r="C212" s="192" t="s">
        <v>282</v>
      </c>
      <c r="D212" s="163"/>
      <c r="E212" s="164">
        <v>88</v>
      </c>
      <c r="F212" s="161"/>
      <c r="G212" s="161"/>
      <c r="H212" s="161"/>
      <c r="I212" s="161"/>
      <c r="J212" s="161"/>
      <c r="K212" s="161"/>
      <c r="L212" s="161"/>
      <c r="M212" s="161"/>
      <c r="N212" s="161"/>
      <c r="O212" s="161"/>
      <c r="P212" s="161"/>
      <c r="Q212" s="161"/>
      <c r="R212" s="161"/>
      <c r="S212" s="161"/>
      <c r="T212" s="161"/>
      <c r="U212" s="161"/>
      <c r="V212" s="161"/>
      <c r="W212" s="161"/>
      <c r="X212" s="151"/>
      <c r="Y212" s="151"/>
      <c r="Z212" s="151"/>
      <c r="AA212" s="151"/>
      <c r="AB212" s="151"/>
      <c r="AC212" s="151"/>
      <c r="AD212" s="151"/>
      <c r="AE212" s="151"/>
      <c r="AF212" s="151"/>
      <c r="AG212" s="151" t="s">
        <v>139</v>
      </c>
      <c r="AH212" s="151">
        <v>0</v>
      </c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outlineLevel="1" x14ac:dyDescent="0.2">
      <c r="A213" s="158"/>
      <c r="B213" s="159"/>
      <c r="C213" s="192" t="s">
        <v>283</v>
      </c>
      <c r="D213" s="163"/>
      <c r="E213" s="164"/>
      <c r="F213" s="161"/>
      <c r="G213" s="161"/>
      <c r="H213" s="161"/>
      <c r="I213" s="161"/>
      <c r="J213" s="161"/>
      <c r="K213" s="161"/>
      <c r="L213" s="161"/>
      <c r="M213" s="161"/>
      <c r="N213" s="161"/>
      <c r="O213" s="161"/>
      <c r="P213" s="161"/>
      <c r="Q213" s="161"/>
      <c r="R213" s="161"/>
      <c r="S213" s="161"/>
      <c r="T213" s="161"/>
      <c r="U213" s="161"/>
      <c r="V213" s="161"/>
      <c r="W213" s="161"/>
      <c r="X213" s="151"/>
      <c r="Y213" s="151"/>
      <c r="Z213" s="151"/>
      <c r="AA213" s="151"/>
      <c r="AB213" s="151"/>
      <c r="AC213" s="151"/>
      <c r="AD213" s="151"/>
      <c r="AE213" s="151"/>
      <c r="AF213" s="151"/>
      <c r="AG213" s="151" t="s">
        <v>139</v>
      </c>
      <c r="AH213" s="151">
        <v>0</v>
      </c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outlineLevel="1" x14ac:dyDescent="0.2">
      <c r="A214" s="158"/>
      <c r="B214" s="159"/>
      <c r="C214" s="192" t="s">
        <v>284</v>
      </c>
      <c r="D214" s="163"/>
      <c r="E214" s="164"/>
      <c r="F214" s="161"/>
      <c r="G214" s="161"/>
      <c r="H214" s="161"/>
      <c r="I214" s="161"/>
      <c r="J214" s="161"/>
      <c r="K214" s="161"/>
      <c r="L214" s="161"/>
      <c r="M214" s="161"/>
      <c r="N214" s="161"/>
      <c r="O214" s="161"/>
      <c r="P214" s="161"/>
      <c r="Q214" s="161"/>
      <c r="R214" s="161"/>
      <c r="S214" s="161"/>
      <c r="T214" s="161"/>
      <c r="U214" s="161"/>
      <c r="V214" s="161"/>
      <c r="W214" s="161"/>
      <c r="X214" s="151"/>
      <c r="Y214" s="151"/>
      <c r="Z214" s="151"/>
      <c r="AA214" s="151"/>
      <c r="AB214" s="151"/>
      <c r="AC214" s="151"/>
      <c r="AD214" s="151"/>
      <c r="AE214" s="151"/>
      <c r="AF214" s="151"/>
      <c r="AG214" s="151" t="s">
        <v>139</v>
      </c>
      <c r="AH214" s="151">
        <v>0</v>
      </c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outlineLevel="1" x14ac:dyDescent="0.2">
      <c r="A215" s="174">
        <v>21</v>
      </c>
      <c r="B215" s="175" t="s">
        <v>285</v>
      </c>
      <c r="C215" s="191" t="s">
        <v>286</v>
      </c>
      <c r="D215" s="176" t="s">
        <v>132</v>
      </c>
      <c r="E215" s="177">
        <v>96.602099999999993</v>
      </c>
      <c r="F215" s="178"/>
      <c r="G215" s="179">
        <f>ROUND(E215*F215,2)</f>
        <v>0</v>
      </c>
      <c r="H215" s="178"/>
      <c r="I215" s="179">
        <f>ROUND(E215*H215,2)</f>
        <v>0</v>
      </c>
      <c r="J215" s="178"/>
      <c r="K215" s="179">
        <f>ROUND(E215*J215,2)</f>
        <v>0</v>
      </c>
      <c r="L215" s="179">
        <v>21</v>
      </c>
      <c r="M215" s="179">
        <f>G215*(1+L215/100)</f>
        <v>0</v>
      </c>
      <c r="N215" s="179">
        <v>0</v>
      </c>
      <c r="O215" s="179">
        <f>ROUND(E215*N215,2)</f>
        <v>0</v>
      </c>
      <c r="P215" s="179">
        <v>0</v>
      </c>
      <c r="Q215" s="179">
        <f>ROUND(E215*P215,2)</f>
        <v>0</v>
      </c>
      <c r="R215" s="179"/>
      <c r="S215" s="179" t="s">
        <v>163</v>
      </c>
      <c r="T215" s="180" t="s">
        <v>159</v>
      </c>
      <c r="U215" s="161">
        <v>0</v>
      </c>
      <c r="V215" s="161">
        <f>ROUND(E215*U215,2)</f>
        <v>0</v>
      </c>
      <c r="W215" s="161"/>
      <c r="X215" s="151"/>
      <c r="Y215" s="151"/>
      <c r="Z215" s="151"/>
      <c r="AA215" s="151"/>
      <c r="AB215" s="151"/>
      <c r="AC215" s="151"/>
      <c r="AD215" s="151"/>
      <c r="AE215" s="151"/>
      <c r="AF215" s="151"/>
      <c r="AG215" s="151" t="s">
        <v>135</v>
      </c>
      <c r="AH215" s="151"/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outlineLevel="1" x14ac:dyDescent="0.2">
      <c r="A216" s="158"/>
      <c r="B216" s="159"/>
      <c r="C216" s="192" t="s">
        <v>167</v>
      </c>
      <c r="D216" s="163"/>
      <c r="E216" s="164"/>
      <c r="F216" s="161"/>
      <c r="G216" s="161"/>
      <c r="H216" s="161"/>
      <c r="I216" s="161"/>
      <c r="J216" s="161"/>
      <c r="K216" s="161"/>
      <c r="L216" s="161"/>
      <c r="M216" s="161"/>
      <c r="N216" s="161"/>
      <c r="O216" s="161"/>
      <c r="P216" s="161"/>
      <c r="Q216" s="161"/>
      <c r="R216" s="161"/>
      <c r="S216" s="161"/>
      <c r="T216" s="161"/>
      <c r="U216" s="161"/>
      <c r="V216" s="161"/>
      <c r="W216" s="161"/>
      <c r="X216" s="151"/>
      <c r="Y216" s="151"/>
      <c r="Z216" s="151"/>
      <c r="AA216" s="151"/>
      <c r="AB216" s="151"/>
      <c r="AC216" s="151"/>
      <c r="AD216" s="151"/>
      <c r="AE216" s="151"/>
      <c r="AF216" s="151"/>
      <c r="AG216" s="151" t="s">
        <v>139</v>
      </c>
      <c r="AH216" s="151">
        <v>0</v>
      </c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outlineLevel="1" x14ac:dyDescent="0.2">
      <c r="A217" s="158"/>
      <c r="B217" s="159"/>
      <c r="C217" s="192" t="s">
        <v>287</v>
      </c>
      <c r="D217" s="163"/>
      <c r="E217" s="164"/>
      <c r="F217" s="161"/>
      <c r="G217" s="161"/>
      <c r="H217" s="161"/>
      <c r="I217" s="161"/>
      <c r="J217" s="161"/>
      <c r="K217" s="161"/>
      <c r="L217" s="161"/>
      <c r="M217" s="161"/>
      <c r="N217" s="161"/>
      <c r="O217" s="161"/>
      <c r="P217" s="161"/>
      <c r="Q217" s="161"/>
      <c r="R217" s="161"/>
      <c r="S217" s="161"/>
      <c r="T217" s="161"/>
      <c r="U217" s="161"/>
      <c r="V217" s="161"/>
      <c r="W217" s="161"/>
      <c r="X217" s="151"/>
      <c r="Y217" s="151"/>
      <c r="Z217" s="151"/>
      <c r="AA217" s="151"/>
      <c r="AB217" s="151"/>
      <c r="AC217" s="151"/>
      <c r="AD217" s="151"/>
      <c r="AE217" s="151"/>
      <c r="AF217" s="151"/>
      <c r="AG217" s="151" t="s">
        <v>139</v>
      </c>
      <c r="AH217" s="151">
        <v>0</v>
      </c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outlineLevel="1" x14ac:dyDescent="0.2">
      <c r="A218" s="158"/>
      <c r="B218" s="159"/>
      <c r="C218" s="192" t="s">
        <v>168</v>
      </c>
      <c r="D218" s="163"/>
      <c r="E218" s="164"/>
      <c r="F218" s="161"/>
      <c r="G218" s="161"/>
      <c r="H218" s="161"/>
      <c r="I218" s="161"/>
      <c r="J218" s="161"/>
      <c r="K218" s="161"/>
      <c r="L218" s="161"/>
      <c r="M218" s="161"/>
      <c r="N218" s="161"/>
      <c r="O218" s="161"/>
      <c r="P218" s="161"/>
      <c r="Q218" s="161"/>
      <c r="R218" s="161"/>
      <c r="S218" s="161"/>
      <c r="T218" s="161"/>
      <c r="U218" s="161"/>
      <c r="V218" s="161"/>
      <c r="W218" s="161"/>
      <c r="X218" s="151"/>
      <c r="Y218" s="151"/>
      <c r="Z218" s="151"/>
      <c r="AA218" s="151"/>
      <c r="AB218" s="151"/>
      <c r="AC218" s="151"/>
      <c r="AD218" s="151"/>
      <c r="AE218" s="151"/>
      <c r="AF218" s="151"/>
      <c r="AG218" s="151" t="s">
        <v>139</v>
      </c>
      <c r="AH218" s="151">
        <v>0</v>
      </c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outlineLevel="1" x14ac:dyDescent="0.2">
      <c r="A219" s="158"/>
      <c r="B219" s="159"/>
      <c r="C219" s="192" t="s">
        <v>288</v>
      </c>
      <c r="D219" s="163"/>
      <c r="E219" s="164">
        <v>83.739599999999996</v>
      </c>
      <c r="F219" s="161"/>
      <c r="G219" s="161"/>
      <c r="H219" s="161"/>
      <c r="I219" s="161"/>
      <c r="J219" s="161"/>
      <c r="K219" s="161"/>
      <c r="L219" s="161"/>
      <c r="M219" s="161"/>
      <c r="N219" s="161"/>
      <c r="O219" s="161"/>
      <c r="P219" s="161"/>
      <c r="Q219" s="161"/>
      <c r="R219" s="161"/>
      <c r="S219" s="161"/>
      <c r="T219" s="161"/>
      <c r="U219" s="161"/>
      <c r="V219" s="161"/>
      <c r="W219" s="161"/>
      <c r="X219" s="151"/>
      <c r="Y219" s="151"/>
      <c r="Z219" s="151"/>
      <c r="AA219" s="151"/>
      <c r="AB219" s="151"/>
      <c r="AC219" s="151"/>
      <c r="AD219" s="151"/>
      <c r="AE219" s="151"/>
      <c r="AF219" s="151"/>
      <c r="AG219" s="151" t="s">
        <v>139</v>
      </c>
      <c r="AH219" s="151">
        <v>0</v>
      </c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outlineLevel="1" x14ac:dyDescent="0.2">
      <c r="A220" s="158"/>
      <c r="B220" s="159"/>
      <c r="C220" s="192" t="s">
        <v>289</v>
      </c>
      <c r="D220" s="163"/>
      <c r="E220" s="164">
        <v>12.862500000000001</v>
      </c>
      <c r="F220" s="161"/>
      <c r="G220" s="161"/>
      <c r="H220" s="161"/>
      <c r="I220" s="161"/>
      <c r="J220" s="161"/>
      <c r="K220" s="161"/>
      <c r="L220" s="161"/>
      <c r="M220" s="161"/>
      <c r="N220" s="161"/>
      <c r="O220" s="161"/>
      <c r="P220" s="161"/>
      <c r="Q220" s="161"/>
      <c r="R220" s="161"/>
      <c r="S220" s="161"/>
      <c r="T220" s="161"/>
      <c r="U220" s="161"/>
      <c r="V220" s="161"/>
      <c r="W220" s="161"/>
      <c r="X220" s="151"/>
      <c r="Y220" s="151"/>
      <c r="Z220" s="151"/>
      <c r="AA220" s="151"/>
      <c r="AB220" s="151"/>
      <c r="AC220" s="151"/>
      <c r="AD220" s="151"/>
      <c r="AE220" s="151"/>
      <c r="AF220" s="151"/>
      <c r="AG220" s="151" t="s">
        <v>139</v>
      </c>
      <c r="AH220" s="151">
        <v>0</v>
      </c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outlineLevel="1" x14ac:dyDescent="0.2">
      <c r="A221" s="174">
        <v>22</v>
      </c>
      <c r="B221" s="175" t="s">
        <v>290</v>
      </c>
      <c r="C221" s="191" t="s">
        <v>291</v>
      </c>
      <c r="D221" s="176" t="s">
        <v>222</v>
      </c>
      <c r="E221" s="177">
        <v>59.3</v>
      </c>
      <c r="F221" s="178"/>
      <c r="G221" s="179">
        <f>ROUND(E221*F221,2)</f>
        <v>0</v>
      </c>
      <c r="H221" s="178"/>
      <c r="I221" s="179">
        <f>ROUND(E221*H221,2)</f>
        <v>0</v>
      </c>
      <c r="J221" s="178"/>
      <c r="K221" s="179">
        <f>ROUND(E221*J221,2)</f>
        <v>0</v>
      </c>
      <c r="L221" s="179">
        <v>21</v>
      </c>
      <c r="M221" s="179">
        <f>G221*(1+L221/100)</f>
        <v>0</v>
      </c>
      <c r="N221" s="179">
        <v>0</v>
      </c>
      <c r="O221" s="179">
        <f>ROUND(E221*N221,2)</f>
        <v>0</v>
      </c>
      <c r="P221" s="179">
        <v>0</v>
      </c>
      <c r="Q221" s="179">
        <f>ROUND(E221*P221,2)</f>
        <v>0</v>
      </c>
      <c r="R221" s="179"/>
      <c r="S221" s="179" t="s">
        <v>163</v>
      </c>
      <c r="T221" s="180" t="s">
        <v>159</v>
      </c>
      <c r="U221" s="161">
        <v>0</v>
      </c>
      <c r="V221" s="161">
        <f>ROUND(E221*U221,2)</f>
        <v>0</v>
      </c>
      <c r="W221" s="161"/>
      <c r="X221" s="151"/>
      <c r="Y221" s="151"/>
      <c r="Z221" s="151"/>
      <c r="AA221" s="151"/>
      <c r="AB221" s="151"/>
      <c r="AC221" s="151"/>
      <c r="AD221" s="151"/>
      <c r="AE221" s="151"/>
      <c r="AF221" s="151"/>
      <c r="AG221" s="151" t="s">
        <v>135</v>
      </c>
      <c r="AH221" s="151"/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outlineLevel="1" x14ac:dyDescent="0.2">
      <c r="A222" s="158"/>
      <c r="B222" s="159"/>
      <c r="C222" s="192" t="s">
        <v>292</v>
      </c>
      <c r="D222" s="163"/>
      <c r="E222" s="164"/>
      <c r="F222" s="161"/>
      <c r="G222" s="161"/>
      <c r="H222" s="161"/>
      <c r="I222" s="161"/>
      <c r="J222" s="161"/>
      <c r="K222" s="161"/>
      <c r="L222" s="161"/>
      <c r="M222" s="161"/>
      <c r="N222" s="161"/>
      <c r="O222" s="161"/>
      <c r="P222" s="161"/>
      <c r="Q222" s="161"/>
      <c r="R222" s="161"/>
      <c r="S222" s="161"/>
      <c r="T222" s="161"/>
      <c r="U222" s="161"/>
      <c r="V222" s="161"/>
      <c r="W222" s="161"/>
      <c r="X222" s="151"/>
      <c r="Y222" s="151"/>
      <c r="Z222" s="151"/>
      <c r="AA222" s="151"/>
      <c r="AB222" s="151"/>
      <c r="AC222" s="151"/>
      <c r="AD222" s="151"/>
      <c r="AE222" s="151"/>
      <c r="AF222" s="151"/>
      <c r="AG222" s="151" t="s">
        <v>139</v>
      </c>
      <c r="AH222" s="151">
        <v>0</v>
      </c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60" outlineLevel="1" x14ac:dyDescent="0.2">
      <c r="A223" s="158"/>
      <c r="B223" s="159"/>
      <c r="C223" s="192" t="s">
        <v>293</v>
      </c>
      <c r="D223" s="163"/>
      <c r="E223" s="164"/>
      <c r="F223" s="161"/>
      <c r="G223" s="161"/>
      <c r="H223" s="161"/>
      <c r="I223" s="161"/>
      <c r="J223" s="161"/>
      <c r="K223" s="161"/>
      <c r="L223" s="161"/>
      <c r="M223" s="161"/>
      <c r="N223" s="161"/>
      <c r="O223" s="161"/>
      <c r="P223" s="161"/>
      <c r="Q223" s="161"/>
      <c r="R223" s="161"/>
      <c r="S223" s="161"/>
      <c r="T223" s="161"/>
      <c r="U223" s="161"/>
      <c r="V223" s="161"/>
      <c r="W223" s="161"/>
      <c r="X223" s="151"/>
      <c r="Y223" s="151"/>
      <c r="Z223" s="151"/>
      <c r="AA223" s="151"/>
      <c r="AB223" s="151"/>
      <c r="AC223" s="151"/>
      <c r="AD223" s="151"/>
      <c r="AE223" s="151"/>
      <c r="AF223" s="151"/>
      <c r="AG223" s="151" t="s">
        <v>139</v>
      </c>
      <c r="AH223" s="151">
        <v>0</v>
      </c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outlineLevel="1" x14ac:dyDescent="0.2">
      <c r="A224" s="158"/>
      <c r="B224" s="159"/>
      <c r="C224" s="192" t="s">
        <v>294</v>
      </c>
      <c r="D224" s="163"/>
      <c r="E224" s="164">
        <v>54.6</v>
      </c>
      <c r="F224" s="161"/>
      <c r="G224" s="161"/>
      <c r="H224" s="161"/>
      <c r="I224" s="161"/>
      <c r="J224" s="161"/>
      <c r="K224" s="161"/>
      <c r="L224" s="161"/>
      <c r="M224" s="161"/>
      <c r="N224" s="161"/>
      <c r="O224" s="161"/>
      <c r="P224" s="161"/>
      <c r="Q224" s="161"/>
      <c r="R224" s="161"/>
      <c r="S224" s="161"/>
      <c r="T224" s="161"/>
      <c r="U224" s="161"/>
      <c r="V224" s="161"/>
      <c r="W224" s="161"/>
      <c r="X224" s="151"/>
      <c r="Y224" s="151"/>
      <c r="Z224" s="151"/>
      <c r="AA224" s="151"/>
      <c r="AB224" s="151"/>
      <c r="AC224" s="151"/>
      <c r="AD224" s="151"/>
      <c r="AE224" s="151"/>
      <c r="AF224" s="151"/>
      <c r="AG224" s="151" t="s">
        <v>139</v>
      </c>
      <c r="AH224" s="151">
        <v>0</v>
      </c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outlineLevel="1" x14ac:dyDescent="0.2">
      <c r="A225" s="158"/>
      <c r="B225" s="159"/>
      <c r="C225" s="192" t="s">
        <v>295</v>
      </c>
      <c r="D225" s="163"/>
      <c r="E225" s="164">
        <v>4.7</v>
      </c>
      <c r="F225" s="161"/>
      <c r="G225" s="161"/>
      <c r="H225" s="161"/>
      <c r="I225" s="161"/>
      <c r="J225" s="161"/>
      <c r="K225" s="161"/>
      <c r="L225" s="161"/>
      <c r="M225" s="161"/>
      <c r="N225" s="161"/>
      <c r="O225" s="161"/>
      <c r="P225" s="161"/>
      <c r="Q225" s="161"/>
      <c r="R225" s="161"/>
      <c r="S225" s="161"/>
      <c r="T225" s="161"/>
      <c r="U225" s="161"/>
      <c r="V225" s="161"/>
      <c r="W225" s="161"/>
      <c r="X225" s="151"/>
      <c r="Y225" s="151"/>
      <c r="Z225" s="151"/>
      <c r="AA225" s="151"/>
      <c r="AB225" s="151"/>
      <c r="AC225" s="151"/>
      <c r="AD225" s="151"/>
      <c r="AE225" s="151"/>
      <c r="AF225" s="151"/>
      <c r="AG225" s="151" t="s">
        <v>139</v>
      </c>
      <c r="AH225" s="151">
        <v>0</v>
      </c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outlineLevel="1" x14ac:dyDescent="0.2">
      <c r="A226" s="174">
        <v>23</v>
      </c>
      <c r="B226" s="175" t="s">
        <v>296</v>
      </c>
      <c r="C226" s="191" t="s">
        <v>297</v>
      </c>
      <c r="D226" s="176" t="s">
        <v>158</v>
      </c>
      <c r="E226" s="177">
        <v>305</v>
      </c>
      <c r="F226" s="178"/>
      <c r="G226" s="179">
        <f>ROUND(E226*F226,2)</f>
        <v>0</v>
      </c>
      <c r="H226" s="178"/>
      <c r="I226" s="179">
        <f>ROUND(E226*H226,2)</f>
        <v>0</v>
      </c>
      <c r="J226" s="178"/>
      <c r="K226" s="179">
        <f>ROUND(E226*J226,2)</f>
        <v>0</v>
      </c>
      <c r="L226" s="179">
        <v>21</v>
      </c>
      <c r="M226" s="179">
        <f>G226*(1+L226/100)</f>
        <v>0</v>
      </c>
      <c r="N226" s="179">
        <v>0</v>
      </c>
      <c r="O226" s="179">
        <f>ROUND(E226*N226,2)</f>
        <v>0</v>
      </c>
      <c r="P226" s="179">
        <v>0</v>
      </c>
      <c r="Q226" s="179">
        <f>ROUND(E226*P226,2)</f>
        <v>0</v>
      </c>
      <c r="R226" s="179"/>
      <c r="S226" s="179" t="s">
        <v>163</v>
      </c>
      <c r="T226" s="180" t="s">
        <v>159</v>
      </c>
      <c r="U226" s="161">
        <v>0</v>
      </c>
      <c r="V226" s="161">
        <f>ROUND(E226*U226,2)</f>
        <v>0</v>
      </c>
      <c r="W226" s="161"/>
      <c r="X226" s="151"/>
      <c r="Y226" s="151"/>
      <c r="Z226" s="151"/>
      <c r="AA226" s="151"/>
      <c r="AB226" s="151"/>
      <c r="AC226" s="151"/>
      <c r="AD226" s="151"/>
      <c r="AE226" s="151"/>
      <c r="AF226" s="151"/>
      <c r="AG226" s="151" t="s">
        <v>135</v>
      </c>
      <c r="AH226" s="151"/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outlineLevel="1" x14ac:dyDescent="0.2">
      <c r="A227" s="158"/>
      <c r="B227" s="159"/>
      <c r="C227" s="192" t="s">
        <v>292</v>
      </c>
      <c r="D227" s="163"/>
      <c r="E227" s="164"/>
      <c r="F227" s="161"/>
      <c r="G227" s="161"/>
      <c r="H227" s="161"/>
      <c r="I227" s="161"/>
      <c r="J227" s="161"/>
      <c r="K227" s="161"/>
      <c r="L227" s="161"/>
      <c r="M227" s="161"/>
      <c r="N227" s="161"/>
      <c r="O227" s="161"/>
      <c r="P227" s="161"/>
      <c r="Q227" s="161"/>
      <c r="R227" s="161"/>
      <c r="S227" s="161"/>
      <c r="T227" s="161"/>
      <c r="U227" s="161"/>
      <c r="V227" s="161"/>
      <c r="W227" s="161"/>
      <c r="X227" s="151"/>
      <c r="Y227" s="151"/>
      <c r="Z227" s="151"/>
      <c r="AA227" s="151"/>
      <c r="AB227" s="151"/>
      <c r="AC227" s="151"/>
      <c r="AD227" s="151"/>
      <c r="AE227" s="151"/>
      <c r="AF227" s="151"/>
      <c r="AG227" s="151" t="s">
        <v>139</v>
      </c>
      <c r="AH227" s="151">
        <v>0</v>
      </c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  <c r="BH227" s="151"/>
    </row>
    <row r="228" spans="1:60" outlineLevel="1" x14ac:dyDescent="0.2">
      <c r="A228" s="158"/>
      <c r="B228" s="159"/>
      <c r="C228" s="192" t="s">
        <v>293</v>
      </c>
      <c r="D228" s="163"/>
      <c r="E228" s="164"/>
      <c r="F228" s="161"/>
      <c r="G228" s="161"/>
      <c r="H228" s="161"/>
      <c r="I228" s="161"/>
      <c r="J228" s="161"/>
      <c r="K228" s="161"/>
      <c r="L228" s="161"/>
      <c r="M228" s="161"/>
      <c r="N228" s="161"/>
      <c r="O228" s="161"/>
      <c r="P228" s="161"/>
      <c r="Q228" s="161"/>
      <c r="R228" s="161"/>
      <c r="S228" s="161"/>
      <c r="T228" s="161"/>
      <c r="U228" s="161"/>
      <c r="V228" s="161"/>
      <c r="W228" s="161"/>
      <c r="X228" s="151"/>
      <c r="Y228" s="151"/>
      <c r="Z228" s="151"/>
      <c r="AA228" s="151"/>
      <c r="AB228" s="151"/>
      <c r="AC228" s="151"/>
      <c r="AD228" s="151"/>
      <c r="AE228" s="151"/>
      <c r="AF228" s="151"/>
      <c r="AG228" s="151" t="s">
        <v>139</v>
      </c>
      <c r="AH228" s="151">
        <v>0</v>
      </c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51"/>
      <c r="BB228" s="151"/>
      <c r="BC228" s="151"/>
      <c r="BD228" s="151"/>
      <c r="BE228" s="151"/>
      <c r="BF228" s="151"/>
      <c r="BG228" s="151"/>
      <c r="BH228" s="151"/>
    </row>
    <row r="229" spans="1:60" outlineLevel="1" x14ac:dyDescent="0.2">
      <c r="A229" s="158"/>
      <c r="B229" s="159"/>
      <c r="C229" s="192" t="s">
        <v>298</v>
      </c>
      <c r="D229" s="163"/>
      <c r="E229" s="164">
        <v>280</v>
      </c>
      <c r="F229" s="161"/>
      <c r="G229" s="161"/>
      <c r="H229" s="161"/>
      <c r="I229" s="161"/>
      <c r="J229" s="161"/>
      <c r="K229" s="161"/>
      <c r="L229" s="161"/>
      <c r="M229" s="161"/>
      <c r="N229" s="161"/>
      <c r="O229" s="161"/>
      <c r="P229" s="161"/>
      <c r="Q229" s="161"/>
      <c r="R229" s="161"/>
      <c r="S229" s="161"/>
      <c r="T229" s="161"/>
      <c r="U229" s="161"/>
      <c r="V229" s="161"/>
      <c r="W229" s="161"/>
      <c r="X229" s="151"/>
      <c r="Y229" s="151"/>
      <c r="Z229" s="151"/>
      <c r="AA229" s="151"/>
      <c r="AB229" s="151"/>
      <c r="AC229" s="151"/>
      <c r="AD229" s="151"/>
      <c r="AE229" s="151"/>
      <c r="AF229" s="151"/>
      <c r="AG229" s="151" t="s">
        <v>139</v>
      </c>
      <c r="AH229" s="151">
        <v>0</v>
      </c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outlineLevel="1" x14ac:dyDescent="0.2">
      <c r="A230" s="158"/>
      <c r="B230" s="159"/>
      <c r="C230" s="192" t="s">
        <v>299</v>
      </c>
      <c r="D230" s="163"/>
      <c r="E230" s="164">
        <v>25</v>
      </c>
      <c r="F230" s="161"/>
      <c r="G230" s="161"/>
      <c r="H230" s="161"/>
      <c r="I230" s="161"/>
      <c r="J230" s="161"/>
      <c r="K230" s="161"/>
      <c r="L230" s="161"/>
      <c r="M230" s="161"/>
      <c r="N230" s="161"/>
      <c r="O230" s="161"/>
      <c r="P230" s="161"/>
      <c r="Q230" s="161"/>
      <c r="R230" s="161"/>
      <c r="S230" s="161"/>
      <c r="T230" s="161"/>
      <c r="U230" s="161"/>
      <c r="V230" s="161"/>
      <c r="W230" s="161"/>
      <c r="X230" s="151"/>
      <c r="Y230" s="151"/>
      <c r="Z230" s="151"/>
      <c r="AA230" s="151"/>
      <c r="AB230" s="151"/>
      <c r="AC230" s="151"/>
      <c r="AD230" s="151"/>
      <c r="AE230" s="151"/>
      <c r="AF230" s="151"/>
      <c r="AG230" s="151" t="s">
        <v>139</v>
      </c>
      <c r="AH230" s="151">
        <v>0</v>
      </c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outlineLevel="1" x14ac:dyDescent="0.2">
      <c r="A231" s="174">
        <v>24</v>
      </c>
      <c r="B231" s="175" t="s">
        <v>300</v>
      </c>
      <c r="C231" s="191" t="s">
        <v>301</v>
      </c>
      <c r="D231" s="176" t="s">
        <v>132</v>
      </c>
      <c r="E231" s="177">
        <v>331.8</v>
      </c>
      <c r="F231" s="178"/>
      <c r="G231" s="179">
        <f>ROUND(E231*F231,2)</f>
        <v>0</v>
      </c>
      <c r="H231" s="178"/>
      <c r="I231" s="179">
        <f>ROUND(E231*H231,2)</f>
        <v>0</v>
      </c>
      <c r="J231" s="178"/>
      <c r="K231" s="179">
        <f>ROUND(E231*J231,2)</f>
        <v>0</v>
      </c>
      <c r="L231" s="179">
        <v>21</v>
      </c>
      <c r="M231" s="179">
        <f>G231*(1+L231/100)</f>
        <v>0</v>
      </c>
      <c r="N231" s="179">
        <v>1.0200000000000001E-2</v>
      </c>
      <c r="O231" s="179">
        <f>ROUND(E231*N231,2)</f>
        <v>3.38</v>
      </c>
      <c r="P231" s="179">
        <v>0</v>
      </c>
      <c r="Q231" s="179">
        <f>ROUND(E231*P231,2)</f>
        <v>0</v>
      </c>
      <c r="R231" s="179"/>
      <c r="S231" s="179" t="s">
        <v>163</v>
      </c>
      <c r="T231" s="180" t="s">
        <v>159</v>
      </c>
      <c r="U231" s="161">
        <v>0</v>
      </c>
      <c r="V231" s="161">
        <f>ROUND(E231*U231,2)</f>
        <v>0</v>
      </c>
      <c r="W231" s="161"/>
      <c r="X231" s="151"/>
      <c r="Y231" s="151"/>
      <c r="Z231" s="151"/>
      <c r="AA231" s="151"/>
      <c r="AB231" s="151"/>
      <c r="AC231" s="151"/>
      <c r="AD231" s="151"/>
      <c r="AE231" s="151"/>
      <c r="AF231" s="151"/>
      <c r="AG231" s="151" t="s">
        <v>164</v>
      </c>
      <c r="AH231" s="151"/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  <c r="BH231" s="151"/>
    </row>
    <row r="232" spans="1:60" outlineLevel="1" x14ac:dyDescent="0.2">
      <c r="A232" s="158"/>
      <c r="B232" s="159"/>
      <c r="C232" s="192" t="s">
        <v>224</v>
      </c>
      <c r="D232" s="163"/>
      <c r="E232" s="164"/>
      <c r="F232" s="161"/>
      <c r="G232" s="161"/>
      <c r="H232" s="161"/>
      <c r="I232" s="161"/>
      <c r="J232" s="161"/>
      <c r="K232" s="161"/>
      <c r="L232" s="161"/>
      <c r="M232" s="161"/>
      <c r="N232" s="161"/>
      <c r="O232" s="161"/>
      <c r="P232" s="161"/>
      <c r="Q232" s="161"/>
      <c r="R232" s="161"/>
      <c r="S232" s="161"/>
      <c r="T232" s="161"/>
      <c r="U232" s="161"/>
      <c r="V232" s="161"/>
      <c r="W232" s="161"/>
      <c r="X232" s="151"/>
      <c r="Y232" s="151"/>
      <c r="Z232" s="151"/>
      <c r="AA232" s="151"/>
      <c r="AB232" s="151"/>
      <c r="AC232" s="151"/>
      <c r="AD232" s="151"/>
      <c r="AE232" s="151"/>
      <c r="AF232" s="151"/>
      <c r="AG232" s="151" t="s">
        <v>139</v>
      </c>
      <c r="AH232" s="151">
        <v>0</v>
      </c>
      <c r="AI232" s="151"/>
      <c r="AJ232" s="151"/>
      <c r="AK232" s="151"/>
      <c r="AL232" s="151"/>
      <c r="AM232" s="151"/>
      <c r="AN232" s="151"/>
      <c r="AO232" s="151"/>
      <c r="AP232" s="151"/>
      <c r="AQ232" s="151"/>
      <c r="AR232" s="151"/>
      <c r="AS232" s="151"/>
      <c r="AT232" s="151"/>
      <c r="AU232" s="151"/>
      <c r="AV232" s="151"/>
      <c r="AW232" s="151"/>
      <c r="AX232" s="151"/>
      <c r="AY232" s="151"/>
      <c r="AZ232" s="151"/>
      <c r="BA232" s="151"/>
      <c r="BB232" s="151"/>
      <c r="BC232" s="151"/>
      <c r="BD232" s="151"/>
      <c r="BE232" s="151"/>
      <c r="BF232" s="151"/>
      <c r="BG232" s="151"/>
      <c r="BH232" s="151"/>
    </row>
    <row r="233" spans="1:60" outlineLevel="1" x14ac:dyDescent="0.2">
      <c r="A233" s="158"/>
      <c r="B233" s="159"/>
      <c r="C233" s="192" t="s">
        <v>244</v>
      </c>
      <c r="D233" s="163"/>
      <c r="E233" s="164"/>
      <c r="F233" s="161"/>
      <c r="G233" s="161"/>
      <c r="H233" s="161"/>
      <c r="I233" s="161"/>
      <c r="J233" s="161"/>
      <c r="K233" s="161"/>
      <c r="L233" s="161"/>
      <c r="M233" s="161"/>
      <c r="N233" s="161"/>
      <c r="O233" s="161"/>
      <c r="P233" s="161"/>
      <c r="Q233" s="161"/>
      <c r="R233" s="161"/>
      <c r="S233" s="161"/>
      <c r="T233" s="161"/>
      <c r="U233" s="161"/>
      <c r="V233" s="161"/>
      <c r="W233" s="161"/>
      <c r="X233" s="151"/>
      <c r="Y233" s="151"/>
      <c r="Z233" s="151"/>
      <c r="AA233" s="151"/>
      <c r="AB233" s="151"/>
      <c r="AC233" s="151"/>
      <c r="AD233" s="151"/>
      <c r="AE233" s="151"/>
      <c r="AF233" s="151"/>
      <c r="AG233" s="151" t="s">
        <v>139</v>
      </c>
      <c r="AH233" s="151">
        <v>0</v>
      </c>
      <c r="AI233" s="151"/>
      <c r="AJ233" s="151"/>
      <c r="AK233" s="151"/>
      <c r="AL233" s="151"/>
      <c r="AM233" s="151"/>
      <c r="AN233" s="151"/>
      <c r="AO233" s="151"/>
      <c r="AP233" s="151"/>
      <c r="AQ233" s="151"/>
      <c r="AR233" s="151"/>
      <c r="AS233" s="151"/>
      <c r="AT233" s="151"/>
      <c r="AU233" s="151"/>
      <c r="AV233" s="151"/>
      <c r="AW233" s="151"/>
      <c r="AX233" s="151"/>
      <c r="AY233" s="151"/>
      <c r="AZ233" s="151"/>
      <c r="BA233" s="151"/>
      <c r="BB233" s="151"/>
      <c r="BC233" s="151"/>
      <c r="BD233" s="151"/>
      <c r="BE233" s="151"/>
      <c r="BF233" s="151"/>
      <c r="BG233" s="151"/>
      <c r="BH233" s="151"/>
    </row>
    <row r="234" spans="1:60" outlineLevel="1" x14ac:dyDescent="0.2">
      <c r="A234" s="158"/>
      <c r="B234" s="159"/>
      <c r="C234" s="192" t="s">
        <v>245</v>
      </c>
      <c r="D234" s="163"/>
      <c r="E234" s="164"/>
      <c r="F234" s="161"/>
      <c r="G234" s="161"/>
      <c r="H234" s="161"/>
      <c r="I234" s="161"/>
      <c r="J234" s="161"/>
      <c r="K234" s="161"/>
      <c r="L234" s="161"/>
      <c r="M234" s="161"/>
      <c r="N234" s="161"/>
      <c r="O234" s="161"/>
      <c r="P234" s="161"/>
      <c r="Q234" s="161"/>
      <c r="R234" s="161"/>
      <c r="S234" s="161"/>
      <c r="T234" s="161"/>
      <c r="U234" s="161"/>
      <c r="V234" s="161"/>
      <c r="W234" s="161"/>
      <c r="X234" s="151"/>
      <c r="Y234" s="151"/>
      <c r="Z234" s="151"/>
      <c r="AA234" s="151"/>
      <c r="AB234" s="151"/>
      <c r="AC234" s="151"/>
      <c r="AD234" s="151"/>
      <c r="AE234" s="151"/>
      <c r="AF234" s="151"/>
      <c r="AG234" s="151" t="s">
        <v>139</v>
      </c>
      <c r="AH234" s="151">
        <v>0</v>
      </c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outlineLevel="1" x14ac:dyDescent="0.2">
      <c r="A235" s="158"/>
      <c r="B235" s="159"/>
      <c r="C235" s="192" t="s">
        <v>168</v>
      </c>
      <c r="D235" s="163"/>
      <c r="E235" s="164"/>
      <c r="F235" s="161"/>
      <c r="G235" s="161"/>
      <c r="H235" s="161"/>
      <c r="I235" s="161"/>
      <c r="J235" s="161"/>
      <c r="K235" s="161"/>
      <c r="L235" s="161"/>
      <c r="M235" s="161"/>
      <c r="N235" s="161"/>
      <c r="O235" s="161"/>
      <c r="P235" s="161"/>
      <c r="Q235" s="161"/>
      <c r="R235" s="161"/>
      <c r="S235" s="161"/>
      <c r="T235" s="161"/>
      <c r="U235" s="161"/>
      <c r="V235" s="161"/>
      <c r="W235" s="161"/>
      <c r="X235" s="151"/>
      <c r="Y235" s="151"/>
      <c r="Z235" s="151"/>
      <c r="AA235" s="151"/>
      <c r="AB235" s="151"/>
      <c r="AC235" s="151"/>
      <c r="AD235" s="151"/>
      <c r="AE235" s="151"/>
      <c r="AF235" s="151"/>
      <c r="AG235" s="151" t="s">
        <v>139</v>
      </c>
      <c r="AH235" s="151">
        <v>0</v>
      </c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  <c r="BH235" s="151"/>
    </row>
    <row r="236" spans="1:60" outlineLevel="1" x14ac:dyDescent="0.2">
      <c r="A236" s="158"/>
      <c r="B236" s="159"/>
      <c r="C236" s="192" t="s">
        <v>302</v>
      </c>
      <c r="D236" s="163"/>
      <c r="E236" s="164">
        <v>75.599999999999994</v>
      </c>
      <c r="F236" s="161"/>
      <c r="G236" s="161"/>
      <c r="H236" s="161"/>
      <c r="I236" s="161"/>
      <c r="J236" s="161"/>
      <c r="K236" s="161"/>
      <c r="L236" s="161"/>
      <c r="M236" s="161"/>
      <c r="N236" s="161"/>
      <c r="O236" s="161"/>
      <c r="P236" s="161"/>
      <c r="Q236" s="161"/>
      <c r="R236" s="161"/>
      <c r="S236" s="161"/>
      <c r="T236" s="161"/>
      <c r="U236" s="161"/>
      <c r="V236" s="161"/>
      <c r="W236" s="161"/>
      <c r="X236" s="151"/>
      <c r="Y236" s="151"/>
      <c r="Z236" s="151"/>
      <c r="AA236" s="151"/>
      <c r="AB236" s="151"/>
      <c r="AC236" s="151"/>
      <c r="AD236" s="151"/>
      <c r="AE236" s="151"/>
      <c r="AF236" s="151"/>
      <c r="AG236" s="151" t="s">
        <v>139</v>
      </c>
      <c r="AH236" s="151">
        <v>0</v>
      </c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outlineLevel="1" x14ac:dyDescent="0.2">
      <c r="A237" s="158"/>
      <c r="B237" s="159"/>
      <c r="C237" s="192" t="s">
        <v>303</v>
      </c>
      <c r="D237" s="163"/>
      <c r="E237" s="164">
        <v>119.7</v>
      </c>
      <c r="F237" s="161"/>
      <c r="G237" s="161"/>
      <c r="H237" s="161"/>
      <c r="I237" s="161"/>
      <c r="J237" s="161"/>
      <c r="K237" s="161"/>
      <c r="L237" s="161"/>
      <c r="M237" s="161"/>
      <c r="N237" s="161"/>
      <c r="O237" s="161"/>
      <c r="P237" s="161"/>
      <c r="Q237" s="161"/>
      <c r="R237" s="161"/>
      <c r="S237" s="161"/>
      <c r="T237" s="161"/>
      <c r="U237" s="161"/>
      <c r="V237" s="161"/>
      <c r="W237" s="161"/>
      <c r="X237" s="151"/>
      <c r="Y237" s="151"/>
      <c r="Z237" s="151"/>
      <c r="AA237" s="151"/>
      <c r="AB237" s="151"/>
      <c r="AC237" s="151"/>
      <c r="AD237" s="151"/>
      <c r="AE237" s="151"/>
      <c r="AF237" s="151"/>
      <c r="AG237" s="151" t="s">
        <v>139</v>
      </c>
      <c r="AH237" s="151">
        <v>0</v>
      </c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1"/>
      <c r="BB237" s="151"/>
      <c r="BC237" s="151"/>
      <c r="BD237" s="151"/>
      <c r="BE237" s="151"/>
      <c r="BF237" s="151"/>
      <c r="BG237" s="151"/>
      <c r="BH237" s="151"/>
    </row>
    <row r="238" spans="1:60" outlineLevel="1" x14ac:dyDescent="0.2">
      <c r="A238" s="158"/>
      <c r="B238" s="159"/>
      <c r="C238" s="192" t="s">
        <v>304</v>
      </c>
      <c r="D238" s="163"/>
      <c r="E238" s="164">
        <v>97.65</v>
      </c>
      <c r="F238" s="161"/>
      <c r="G238" s="161"/>
      <c r="H238" s="161"/>
      <c r="I238" s="161"/>
      <c r="J238" s="161"/>
      <c r="K238" s="161"/>
      <c r="L238" s="161"/>
      <c r="M238" s="161"/>
      <c r="N238" s="161"/>
      <c r="O238" s="161"/>
      <c r="P238" s="161"/>
      <c r="Q238" s="161"/>
      <c r="R238" s="161"/>
      <c r="S238" s="161"/>
      <c r="T238" s="161"/>
      <c r="U238" s="161"/>
      <c r="V238" s="161"/>
      <c r="W238" s="161"/>
      <c r="X238" s="151"/>
      <c r="Y238" s="151"/>
      <c r="Z238" s="151"/>
      <c r="AA238" s="151"/>
      <c r="AB238" s="151"/>
      <c r="AC238" s="151"/>
      <c r="AD238" s="151"/>
      <c r="AE238" s="151"/>
      <c r="AF238" s="151"/>
      <c r="AG238" s="151" t="s">
        <v>139</v>
      </c>
      <c r="AH238" s="151">
        <v>0</v>
      </c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outlineLevel="1" x14ac:dyDescent="0.2">
      <c r="A239" s="158"/>
      <c r="B239" s="159"/>
      <c r="C239" s="192" t="s">
        <v>305</v>
      </c>
      <c r="D239" s="163"/>
      <c r="E239" s="164">
        <v>38.85</v>
      </c>
      <c r="F239" s="161"/>
      <c r="G239" s="161"/>
      <c r="H239" s="161"/>
      <c r="I239" s="161"/>
      <c r="J239" s="161"/>
      <c r="K239" s="161"/>
      <c r="L239" s="161"/>
      <c r="M239" s="161"/>
      <c r="N239" s="161"/>
      <c r="O239" s="161"/>
      <c r="P239" s="161"/>
      <c r="Q239" s="161"/>
      <c r="R239" s="161"/>
      <c r="S239" s="161"/>
      <c r="T239" s="161"/>
      <c r="U239" s="161"/>
      <c r="V239" s="161"/>
      <c r="W239" s="161"/>
      <c r="X239" s="151"/>
      <c r="Y239" s="151"/>
      <c r="Z239" s="151"/>
      <c r="AA239" s="151"/>
      <c r="AB239" s="151"/>
      <c r="AC239" s="151"/>
      <c r="AD239" s="151"/>
      <c r="AE239" s="151"/>
      <c r="AF239" s="151"/>
      <c r="AG239" s="151" t="s">
        <v>139</v>
      </c>
      <c r="AH239" s="151">
        <v>0</v>
      </c>
      <c r="AI239" s="151"/>
      <c r="AJ239" s="151"/>
      <c r="AK239" s="151"/>
      <c r="AL239" s="151"/>
      <c r="AM239" s="151"/>
      <c r="AN239" s="151"/>
      <c r="AO239" s="151"/>
      <c r="AP239" s="151"/>
      <c r="AQ239" s="151"/>
      <c r="AR239" s="151"/>
      <c r="AS239" s="151"/>
      <c r="AT239" s="151"/>
      <c r="AU239" s="151"/>
      <c r="AV239" s="151"/>
      <c r="AW239" s="151"/>
      <c r="AX239" s="151"/>
      <c r="AY239" s="151"/>
      <c r="AZ239" s="151"/>
      <c r="BA239" s="151"/>
      <c r="BB239" s="151"/>
      <c r="BC239" s="151"/>
      <c r="BD239" s="151"/>
      <c r="BE239" s="151"/>
      <c r="BF239" s="151"/>
      <c r="BG239" s="151"/>
      <c r="BH239" s="151"/>
    </row>
    <row r="240" spans="1:60" outlineLevel="1" x14ac:dyDescent="0.2">
      <c r="A240" s="158"/>
      <c r="B240" s="159"/>
      <c r="C240" s="192" t="s">
        <v>306</v>
      </c>
      <c r="D240" s="163"/>
      <c r="E240" s="164"/>
      <c r="F240" s="161"/>
      <c r="G240" s="161"/>
      <c r="H240" s="161"/>
      <c r="I240" s="161"/>
      <c r="J240" s="161"/>
      <c r="K240" s="161"/>
      <c r="L240" s="161"/>
      <c r="M240" s="161"/>
      <c r="N240" s="161"/>
      <c r="O240" s="161"/>
      <c r="P240" s="161"/>
      <c r="Q240" s="161"/>
      <c r="R240" s="161"/>
      <c r="S240" s="161"/>
      <c r="T240" s="161"/>
      <c r="U240" s="161"/>
      <c r="V240" s="161"/>
      <c r="W240" s="161"/>
      <c r="X240" s="151"/>
      <c r="Y240" s="151"/>
      <c r="Z240" s="151"/>
      <c r="AA240" s="151"/>
      <c r="AB240" s="151"/>
      <c r="AC240" s="151"/>
      <c r="AD240" s="151"/>
      <c r="AE240" s="151"/>
      <c r="AF240" s="151"/>
      <c r="AG240" s="151" t="s">
        <v>139</v>
      </c>
      <c r="AH240" s="151">
        <v>0</v>
      </c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outlineLevel="1" x14ac:dyDescent="0.2">
      <c r="A241" s="158"/>
      <c r="B241" s="159"/>
      <c r="C241" s="192" t="s">
        <v>307</v>
      </c>
      <c r="D241" s="163"/>
      <c r="E241" s="164"/>
      <c r="F241" s="161"/>
      <c r="G241" s="161"/>
      <c r="H241" s="161"/>
      <c r="I241" s="161"/>
      <c r="J241" s="161"/>
      <c r="K241" s="161"/>
      <c r="L241" s="161"/>
      <c r="M241" s="161"/>
      <c r="N241" s="161"/>
      <c r="O241" s="161"/>
      <c r="P241" s="161"/>
      <c r="Q241" s="161"/>
      <c r="R241" s="161"/>
      <c r="S241" s="161"/>
      <c r="T241" s="161"/>
      <c r="U241" s="161"/>
      <c r="V241" s="161"/>
      <c r="W241" s="161"/>
      <c r="X241" s="151"/>
      <c r="Y241" s="151"/>
      <c r="Z241" s="151"/>
      <c r="AA241" s="151"/>
      <c r="AB241" s="151"/>
      <c r="AC241" s="151"/>
      <c r="AD241" s="151"/>
      <c r="AE241" s="151"/>
      <c r="AF241" s="151"/>
      <c r="AG241" s="151" t="s">
        <v>139</v>
      </c>
      <c r="AH241" s="151">
        <v>0</v>
      </c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1"/>
      <c r="BB241" s="151"/>
      <c r="BC241" s="151"/>
      <c r="BD241" s="151"/>
      <c r="BE241" s="151"/>
      <c r="BF241" s="151"/>
      <c r="BG241" s="151"/>
      <c r="BH241" s="151"/>
    </row>
    <row r="242" spans="1:60" outlineLevel="1" x14ac:dyDescent="0.2">
      <c r="A242" s="158"/>
      <c r="B242" s="159"/>
      <c r="C242" s="193" t="s">
        <v>155</v>
      </c>
      <c r="D242" s="165"/>
      <c r="E242" s="166">
        <v>331.8</v>
      </c>
      <c r="F242" s="161"/>
      <c r="G242" s="161"/>
      <c r="H242" s="161"/>
      <c r="I242" s="161"/>
      <c r="J242" s="161"/>
      <c r="K242" s="161"/>
      <c r="L242" s="161"/>
      <c r="M242" s="161"/>
      <c r="N242" s="161"/>
      <c r="O242" s="161"/>
      <c r="P242" s="161"/>
      <c r="Q242" s="161"/>
      <c r="R242" s="161"/>
      <c r="S242" s="161"/>
      <c r="T242" s="161"/>
      <c r="U242" s="161"/>
      <c r="V242" s="161"/>
      <c r="W242" s="161"/>
      <c r="X242" s="151"/>
      <c r="Y242" s="151"/>
      <c r="Z242" s="151"/>
      <c r="AA242" s="151"/>
      <c r="AB242" s="151"/>
      <c r="AC242" s="151"/>
      <c r="AD242" s="151"/>
      <c r="AE242" s="151"/>
      <c r="AF242" s="151"/>
      <c r="AG242" s="151" t="s">
        <v>139</v>
      </c>
      <c r="AH242" s="151">
        <v>1</v>
      </c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51"/>
      <c r="BB242" s="151"/>
      <c r="BC242" s="151"/>
      <c r="BD242" s="151"/>
      <c r="BE242" s="151"/>
      <c r="BF242" s="151"/>
      <c r="BG242" s="151"/>
      <c r="BH242" s="151"/>
    </row>
    <row r="243" spans="1:60" x14ac:dyDescent="0.2">
      <c r="A243" s="168" t="s">
        <v>128</v>
      </c>
      <c r="B243" s="169" t="s">
        <v>90</v>
      </c>
      <c r="C243" s="190" t="s">
        <v>91</v>
      </c>
      <c r="D243" s="170"/>
      <c r="E243" s="171"/>
      <c r="F243" s="172"/>
      <c r="G243" s="172">
        <f>SUMIF(AG244:AG251,"&lt;&gt;NOR",G244:G251)</f>
        <v>0</v>
      </c>
      <c r="H243" s="172"/>
      <c r="I243" s="172">
        <f>SUM(I244:I251)</f>
        <v>0</v>
      </c>
      <c r="J243" s="172"/>
      <c r="K243" s="172">
        <f>SUM(K244:K251)</f>
        <v>0</v>
      </c>
      <c r="L243" s="172"/>
      <c r="M243" s="172">
        <f>SUM(M244:M251)</f>
        <v>0</v>
      </c>
      <c r="N243" s="172"/>
      <c r="O243" s="172">
        <f>SUM(O244:O251)</f>
        <v>0</v>
      </c>
      <c r="P243" s="172"/>
      <c r="Q243" s="172">
        <f>SUM(Q244:Q251)</f>
        <v>0</v>
      </c>
      <c r="R243" s="172"/>
      <c r="S243" s="172"/>
      <c r="T243" s="173"/>
      <c r="U243" s="167"/>
      <c r="V243" s="167">
        <f>SUM(V244:V251)</f>
        <v>0</v>
      </c>
      <c r="W243" s="167"/>
      <c r="AG243" t="s">
        <v>129</v>
      </c>
    </row>
    <row r="244" spans="1:60" outlineLevel="1" x14ac:dyDescent="0.2">
      <c r="A244" s="174">
        <v>25</v>
      </c>
      <c r="B244" s="175" t="s">
        <v>308</v>
      </c>
      <c r="C244" s="191" t="s">
        <v>309</v>
      </c>
      <c r="D244" s="176" t="s">
        <v>274</v>
      </c>
      <c r="E244" s="177">
        <v>5</v>
      </c>
      <c r="F244" s="178"/>
      <c r="G244" s="179">
        <f>ROUND(E244*F244,2)</f>
        <v>0</v>
      </c>
      <c r="H244" s="178"/>
      <c r="I244" s="179">
        <f>ROUND(E244*H244,2)</f>
        <v>0</v>
      </c>
      <c r="J244" s="178"/>
      <c r="K244" s="179">
        <f>ROUND(E244*J244,2)</f>
        <v>0</v>
      </c>
      <c r="L244" s="179">
        <v>21</v>
      </c>
      <c r="M244" s="179">
        <f>G244*(1+L244/100)</f>
        <v>0</v>
      </c>
      <c r="N244" s="179">
        <v>0</v>
      </c>
      <c r="O244" s="179">
        <f>ROUND(E244*N244,2)</f>
        <v>0</v>
      </c>
      <c r="P244" s="179">
        <v>0</v>
      </c>
      <c r="Q244" s="179">
        <f>ROUND(E244*P244,2)</f>
        <v>0</v>
      </c>
      <c r="R244" s="179"/>
      <c r="S244" s="179" t="s">
        <v>163</v>
      </c>
      <c r="T244" s="180" t="s">
        <v>159</v>
      </c>
      <c r="U244" s="161">
        <v>0</v>
      </c>
      <c r="V244" s="161">
        <f>ROUND(E244*U244,2)</f>
        <v>0</v>
      </c>
      <c r="W244" s="161"/>
      <c r="X244" s="151"/>
      <c r="Y244" s="151"/>
      <c r="Z244" s="151"/>
      <c r="AA244" s="151"/>
      <c r="AB244" s="151"/>
      <c r="AC244" s="151"/>
      <c r="AD244" s="151"/>
      <c r="AE244" s="151"/>
      <c r="AF244" s="151"/>
      <c r="AG244" s="151" t="s">
        <v>135</v>
      </c>
      <c r="AH244" s="151"/>
      <c r="AI244" s="151"/>
      <c r="AJ244" s="151"/>
      <c r="AK244" s="151"/>
      <c r="AL244" s="151"/>
      <c r="AM244" s="151"/>
      <c r="AN244" s="151"/>
      <c r="AO244" s="151"/>
      <c r="AP244" s="151"/>
      <c r="AQ244" s="151"/>
      <c r="AR244" s="151"/>
      <c r="AS244" s="151"/>
      <c r="AT244" s="151"/>
      <c r="AU244" s="151"/>
      <c r="AV244" s="151"/>
      <c r="AW244" s="151"/>
      <c r="AX244" s="151"/>
      <c r="AY244" s="151"/>
      <c r="AZ244" s="151"/>
      <c r="BA244" s="151"/>
      <c r="BB244" s="151"/>
      <c r="BC244" s="151"/>
      <c r="BD244" s="151"/>
      <c r="BE244" s="151"/>
      <c r="BF244" s="151"/>
      <c r="BG244" s="151"/>
      <c r="BH244" s="151"/>
    </row>
    <row r="245" spans="1:60" outlineLevel="1" x14ac:dyDescent="0.2">
      <c r="A245" s="158"/>
      <c r="B245" s="159"/>
      <c r="C245" s="192" t="s">
        <v>310</v>
      </c>
      <c r="D245" s="163"/>
      <c r="E245" s="164">
        <v>5</v>
      </c>
      <c r="F245" s="161"/>
      <c r="G245" s="161"/>
      <c r="H245" s="161"/>
      <c r="I245" s="161"/>
      <c r="J245" s="161"/>
      <c r="K245" s="161"/>
      <c r="L245" s="161"/>
      <c r="M245" s="161"/>
      <c r="N245" s="161"/>
      <c r="O245" s="161"/>
      <c r="P245" s="161"/>
      <c r="Q245" s="161"/>
      <c r="R245" s="161"/>
      <c r="S245" s="161"/>
      <c r="T245" s="161"/>
      <c r="U245" s="161"/>
      <c r="V245" s="161"/>
      <c r="W245" s="161"/>
      <c r="X245" s="151"/>
      <c r="Y245" s="151"/>
      <c r="Z245" s="151"/>
      <c r="AA245" s="151"/>
      <c r="AB245" s="151"/>
      <c r="AC245" s="151"/>
      <c r="AD245" s="151"/>
      <c r="AE245" s="151"/>
      <c r="AF245" s="151"/>
      <c r="AG245" s="151" t="s">
        <v>139</v>
      </c>
      <c r="AH245" s="151">
        <v>0</v>
      </c>
      <c r="AI245" s="151"/>
      <c r="AJ245" s="151"/>
      <c r="AK245" s="151"/>
      <c r="AL245" s="151"/>
      <c r="AM245" s="151"/>
      <c r="AN245" s="151"/>
      <c r="AO245" s="151"/>
      <c r="AP245" s="151"/>
      <c r="AQ245" s="151"/>
      <c r="AR245" s="151"/>
      <c r="AS245" s="151"/>
      <c r="AT245" s="151"/>
      <c r="AU245" s="151"/>
      <c r="AV245" s="151"/>
      <c r="AW245" s="151"/>
      <c r="AX245" s="151"/>
      <c r="AY245" s="151"/>
      <c r="AZ245" s="151"/>
      <c r="BA245" s="151"/>
      <c r="BB245" s="151"/>
      <c r="BC245" s="151"/>
      <c r="BD245" s="151"/>
      <c r="BE245" s="151"/>
      <c r="BF245" s="151"/>
      <c r="BG245" s="151"/>
      <c r="BH245" s="151"/>
    </row>
    <row r="246" spans="1:60" outlineLevel="1" x14ac:dyDescent="0.2">
      <c r="A246" s="174">
        <v>26</v>
      </c>
      <c r="B246" s="175" t="s">
        <v>311</v>
      </c>
      <c r="C246" s="191" t="s">
        <v>312</v>
      </c>
      <c r="D246" s="176" t="s">
        <v>313</v>
      </c>
      <c r="E246" s="177">
        <v>0</v>
      </c>
      <c r="F246" s="178"/>
      <c r="G246" s="179">
        <f>ROUND(E246*F246,2)</f>
        <v>0</v>
      </c>
      <c r="H246" s="178"/>
      <c r="I246" s="179">
        <f>ROUND(E246*H246,2)</f>
        <v>0</v>
      </c>
      <c r="J246" s="178"/>
      <c r="K246" s="179">
        <f>ROUND(E246*J246,2)</f>
        <v>0</v>
      </c>
      <c r="L246" s="179">
        <v>21</v>
      </c>
      <c r="M246" s="179">
        <f>G246*(1+L246/100)</f>
        <v>0</v>
      </c>
      <c r="N246" s="179">
        <v>6.0000000000000002E-5</v>
      </c>
      <c r="O246" s="179">
        <f>ROUND(E246*N246,2)</f>
        <v>0</v>
      </c>
      <c r="P246" s="179">
        <v>0</v>
      </c>
      <c r="Q246" s="179">
        <f>ROUND(E246*P246,2)</f>
        <v>0</v>
      </c>
      <c r="R246" s="179"/>
      <c r="S246" s="179" t="s">
        <v>134</v>
      </c>
      <c r="T246" s="180" t="s">
        <v>159</v>
      </c>
      <c r="U246" s="161">
        <v>0</v>
      </c>
      <c r="V246" s="161">
        <f>ROUND(E246*U246,2)</f>
        <v>0</v>
      </c>
      <c r="W246" s="161"/>
      <c r="X246" s="151"/>
      <c r="Y246" s="151"/>
      <c r="Z246" s="151"/>
      <c r="AA246" s="151"/>
      <c r="AB246" s="151"/>
      <c r="AC246" s="151"/>
      <c r="AD246" s="151"/>
      <c r="AE246" s="151"/>
      <c r="AF246" s="151"/>
      <c r="AG246" s="151" t="s">
        <v>135</v>
      </c>
      <c r="AH246" s="151"/>
      <c r="AI246" s="151"/>
      <c r="AJ246" s="151"/>
      <c r="AK246" s="151"/>
      <c r="AL246" s="151"/>
      <c r="AM246" s="151"/>
      <c r="AN246" s="151"/>
      <c r="AO246" s="151"/>
      <c r="AP246" s="151"/>
      <c r="AQ246" s="151"/>
      <c r="AR246" s="151"/>
      <c r="AS246" s="151"/>
      <c r="AT246" s="151"/>
      <c r="AU246" s="151"/>
      <c r="AV246" s="151"/>
      <c r="AW246" s="151"/>
      <c r="AX246" s="151"/>
      <c r="AY246" s="151"/>
      <c r="AZ246" s="151"/>
      <c r="BA246" s="151"/>
      <c r="BB246" s="151"/>
      <c r="BC246" s="151"/>
      <c r="BD246" s="151"/>
      <c r="BE246" s="151"/>
      <c r="BF246" s="151"/>
      <c r="BG246" s="151"/>
      <c r="BH246" s="151"/>
    </row>
    <row r="247" spans="1:60" outlineLevel="1" x14ac:dyDescent="0.2">
      <c r="A247" s="158"/>
      <c r="B247" s="159"/>
      <c r="C247" s="192" t="s">
        <v>314</v>
      </c>
      <c r="D247" s="163"/>
      <c r="E247" s="164"/>
      <c r="F247" s="161"/>
      <c r="G247" s="161"/>
      <c r="H247" s="161"/>
      <c r="I247" s="161"/>
      <c r="J247" s="161"/>
      <c r="K247" s="161"/>
      <c r="L247" s="161"/>
      <c r="M247" s="161"/>
      <c r="N247" s="161"/>
      <c r="O247" s="161"/>
      <c r="P247" s="161"/>
      <c r="Q247" s="161"/>
      <c r="R247" s="161"/>
      <c r="S247" s="161"/>
      <c r="T247" s="161"/>
      <c r="U247" s="161"/>
      <c r="V247" s="161"/>
      <c r="W247" s="161"/>
      <c r="X247" s="151"/>
      <c r="Y247" s="151"/>
      <c r="Z247" s="151"/>
      <c r="AA247" s="151"/>
      <c r="AB247" s="151"/>
      <c r="AC247" s="151"/>
      <c r="AD247" s="151"/>
      <c r="AE247" s="151"/>
      <c r="AF247" s="151"/>
      <c r="AG247" s="151" t="s">
        <v>139</v>
      </c>
      <c r="AH247" s="151">
        <v>0</v>
      </c>
      <c r="AI247" s="151"/>
      <c r="AJ247" s="151"/>
      <c r="AK247" s="151"/>
      <c r="AL247" s="151"/>
      <c r="AM247" s="151"/>
      <c r="AN247" s="151"/>
      <c r="AO247" s="151"/>
      <c r="AP247" s="151"/>
      <c r="AQ247" s="151"/>
      <c r="AR247" s="151"/>
      <c r="AS247" s="151"/>
      <c r="AT247" s="151"/>
      <c r="AU247" s="151"/>
      <c r="AV247" s="151"/>
      <c r="AW247" s="151"/>
      <c r="AX247" s="151"/>
      <c r="AY247" s="151"/>
      <c r="AZ247" s="151"/>
      <c r="BA247" s="151"/>
      <c r="BB247" s="151"/>
      <c r="BC247" s="151"/>
      <c r="BD247" s="151"/>
      <c r="BE247" s="151"/>
      <c r="BF247" s="151"/>
      <c r="BG247" s="151"/>
      <c r="BH247" s="151"/>
    </row>
    <row r="248" spans="1:60" outlineLevel="1" x14ac:dyDescent="0.2">
      <c r="A248" s="158"/>
      <c r="B248" s="159"/>
      <c r="C248" s="192" t="s">
        <v>315</v>
      </c>
      <c r="D248" s="163"/>
      <c r="E248" s="164"/>
      <c r="F248" s="161"/>
      <c r="G248" s="161"/>
      <c r="H248" s="161"/>
      <c r="I248" s="161"/>
      <c r="J248" s="161"/>
      <c r="K248" s="161"/>
      <c r="L248" s="161"/>
      <c r="M248" s="161"/>
      <c r="N248" s="161"/>
      <c r="O248" s="161"/>
      <c r="P248" s="161"/>
      <c r="Q248" s="161"/>
      <c r="R248" s="161"/>
      <c r="S248" s="161"/>
      <c r="T248" s="161"/>
      <c r="U248" s="161"/>
      <c r="V248" s="161"/>
      <c r="W248" s="161"/>
      <c r="X248" s="151"/>
      <c r="Y248" s="151"/>
      <c r="Z248" s="151"/>
      <c r="AA248" s="151"/>
      <c r="AB248" s="151"/>
      <c r="AC248" s="151"/>
      <c r="AD248" s="151"/>
      <c r="AE248" s="151"/>
      <c r="AF248" s="151"/>
      <c r="AG248" s="151" t="s">
        <v>139</v>
      </c>
      <c r="AH248" s="151">
        <v>0</v>
      </c>
      <c r="AI248" s="151"/>
      <c r="AJ248" s="151"/>
      <c r="AK248" s="151"/>
      <c r="AL248" s="151"/>
      <c r="AM248" s="151"/>
      <c r="AN248" s="151"/>
      <c r="AO248" s="151"/>
      <c r="AP248" s="151"/>
      <c r="AQ248" s="151"/>
      <c r="AR248" s="151"/>
      <c r="AS248" s="151"/>
      <c r="AT248" s="151"/>
      <c r="AU248" s="151"/>
      <c r="AV248" s="151"/>
      <c r="AW248" s="151"/>
      <c r="AX248" s="151"/>
      <c r="AY248" s="151"/>
      <c r="AZ248" s="151"/>
      <c r="BA248" s="151"/>
      <c r="BB248" s="151"/>
      <c r="BC248" s="151"/>
      <c r="BD248" s="151"/>
      <c r="BE248" s="151"/>
      <c r="BF248" s="151"/>
      <c r="BG248" s="151"/>
      <c r="BH248" s="151"/>
    </row>
    <row r="249" spans="1:60" outlineLevel="1" x14ac:dyDescent="0.2">
      <c r="A249" s="174">
        <v>27</v>
      </c>
      <c r="B249" s="175" t="s">
        <v>316</v>
      </c>
      <c r="C249" s="191" t="s">
        <v>317</v>
      </c>
      <c r="D249" s="176" t="s">
        <v>132</v>
      </c>
      <c r="E249" s="177">
        <v>0</v>
      </c>
      <c r="F249" s="178"/>
      <c r="G249" s="179">
        <f>ROUND(E249*F249,2)</f>
        <v>0</v>
      </c>
      <c r="H249" s="178"/>
      <c r="I249" s="179">
        <f>ROUND(E249*H249,2)</f>
        <v>0</v>
      </c>
      <c r="J249" s="178"/>
      <c r="K249" s="179">
        <f>ROUND(E249*J249,2)</f>
        <v>0</v>
      </c>
      <c r="L249" s="179">
        <v>21</v>
      </c>
      <c r="M249" s="179">
        <f>G249*(1+L249/100)</f>
        <v>0</v>
      </c>
      <c r="N249" s="179">
        <v>2.92E-2</v>
      </c>
      <c r="O249" s="179">
        <f>ROUND(E249*N249,2)</f>
        <v>0</v>
      </c>
      <c r="P249" s="179">
        <v>0</v>
      </c>
      <c r="Q249" s="179">
        <f>ROUND(E249*P249,2)</f>
        <v>0</v>
      </c>
      <c r="R249" s="179"/>
      <c r="S249" s="179" t="s">
        <v>163</v>
      </c>
      <c r="T249" s="180" t="s">
        <v>159</v>
      </c>
      <c r="U249" s="161">
        <v>0</v>
      </c>
      <c r="V249" s="161">
        <f>ROUND(E249*U249,2)</f>
        <v>0</v>
      </c>
      <c r="W249" s="161"/>
      <c r="X249" s="151"/>
      <c r="Y249" s="151"/>
      <c r="Z249" s="151"/>
      <c r="AA249" s="151"/>
      <c r="AB249" s="151"/>
      <c r="AC249" s="151"/>
      <c r="AD249" s="151"/>
      <c r="AE249" s="151"/>
      <c r="AF249" s="151"/>
      <c r="AG249" s="151" t="s">
        <v>164</v>
      </c>
      <c r="AH249" s="151"/>
      <c r="AI249" s="151"/>
      <c r="AJ249" s="151"/>
      <c r="AK249" s="151"/>
      <c r="AL249" s="151"/>
      <c r="AM249" s="151"/>
      <c r="AN249" s="151"/>
      <c r="AO249" s="151"/>
      <c r="AP249" s="151"/>
      <c r="AQ249" s="151"/>
      <c r="AR249" s="151"/>
      <c r="AS249" s="151"/>
      <c r="AT249" s="151"/>
      <c r="AU249" s="151"/>
      <c r="AV249" s="151"/>
      <c r="AW249" s="151"/>
      <c r="AX249" s="151"/>
      <c r="AY249" s="151"/>
      <c r="AZ249" s="151"/>
      <c r="BA249" s="151"/>
      <c r="BB249" s="151"/>
      <c r="BC249" s="151"/>
      <c r="BD249" s="151"/>
      <c r="BE249" s="151"/>
      <c r="BF249" s="151"/>
      <c r="BG249" s="151"/>
      <c r="BH249" s="151"/>
    </row>
    <row r="250" spans="1:60" outlineLevel="1" x14ac:dyDescent="0.2">
      <c r="A250" s="158"/>
      <c r="B250" s="159"/>
      <c r="C250" s="192" t="s">
        <v>318</v>
      </c>
      <c r="D250" s="163"/>
      <c r="E250" s="164"/>
      <c r="F250" s="161"/>
      <c r="G250" s="161"/>
      <c r="H250" s="161"/>
      <c r="I250" s="161"/>
      <c r="J250" s="161"/>
      <c r="K250" s="161"/>
      <c r="L250" s="161"/>
      <c r="M250" s="161"/>
      <c r="N250" s="161"/>
      <c r="O250" s="161"/>
      <c r="P250" s="161"/>
      <c r="Q250" s="161"/>
      <c r="R250" s="161"/>
      <c r="S250" s="161"/>
      <c r="T250" s="161"/>
      <c r="U250" s="161"/>
      <c r="V250" s="161"/>
      <c r="W250" s="161"/>
      <c r="X250" s="151"/>
      <c r="Y250" s="151"/>
      <c r="Z250" s="151"/>
      <c r="AA250" s="151"/>
      <c r="AB250" s="151"/>
      <c r="AC250" s="151"/>
      <c r="AD250" s="151"/>
      <c r="AE250" s="151"/>
      <c r="AF250" s="151"/>
      <c r="AG250" s="151" t="s">
        <v>139</v>
      </c>
      <c r="AH250" s="151">
        <v>0</v>
      </c>
      <c r="AI250" s="151"/>
      <c r="AJ250" s="151"/>
      <c r="AK250" s="151"/>
      <c r="AL250" s="151"/>
      <c r="AM250" s="151"/>
      <c r="AN250" s="151"/>
      <c r="AO250" s="151"/>
      <c r="AP250" s="151"/>
      <c r="AQ250" s="151"/>
      <c r="AR250" s="151"/>
      <c r="AS250" s="151"/>
      <c r="AT250" s="151"/>
      <c r="AU250" s="151"/>
      <c r="AV250" s="151"/>
      <c r="AW250" s="151"/>
      <c r="AX250" s="151"/>
      <c r="AY250" s="151"/>
      <c r="AZ250" s="151"/>
      <c r="BA250" s="151"/>
      <c r="BB250" s="151"/>
      <c r="BC250" s="151"/>
      <c r="BD250" s="151"/>
      <c r="BE250" s="151"/>
      <c r="BF250" s="151"/>
      <c r="BG250" s="151"/>
      <c r="BH250" s="151"/>
    </row>
    <row r="251" spans="1:60" outlineLevel="1" x14ac:dyDescent="0.2">
      <c r="A251" s="158">
        <v>28</v>
      </c>
      <c r="B251" s="159" t="s">
        <v>319</v>
      </c>
      <c r="C251" s="195" t="s">
        <v>320</v>
      </c>
      <c r="D251" s="160" t="s">
        <v>0</v>
      </c>
      <c r="E251" s="188"/>
      <c r="F251" s="162"/>
      <c r="G251" s="161">
        <f>ROUND(E251*F251,2)</f>
        <v>0</v>
      </c>
      <c r="H251" s="162"/>
      <c r="I251" s="161">
        <f>ROUND(E251*H251,2)</f>
        <v>0</v>
      </c>
      <c r="J251" s="162"/>
      <c r="K251" s="161">
        <f>ROUND(E251*J251,2)</f>
        <v>0</v>
      </c>
      <c r="L251" s="161">
        <v>21</v>
      </c>
      <c r="M251" s="161">
        <f>G251*(1+L251/100)</f>
        <v>0</v>
      </c>
      <c r="N251" s="161">
        <v>0</v>
      </c>
      <c r="O251" s="161">
        <f>ROUND(E251*N251,2)</f>
        <v>0</v>
      </c>
      <c r="P251" s="161">
        <v>0</v>
      </c>
      <c r="Q251" s="161">
        <f>ROUND(E251*P251,2)</f>
        <v>0</v>
      </c>
      <c r="R251" s="161"/>
      <c r="S251" s="161" t="s">
        <v>134</v>
      </c>
      <c r="T251" s="161" t="s">
        <v>134</v>
      </c>
      <c r="U251" s="161">
        <v>0</v>
      </c>
      <c r="V251" s="161">
        <f>ROUND(E251*U251,2)</f>
        <v>0</v>
      </c>
      <c r="W251" s="161"/>
      <c r="X251" s="151"/>
      <c r="Y251" s="151"/>
      <c r="Z251" s="151"/>
      <c r="AA251" s="151"/>
      <c r="AB251" s="151"/>
      <c r="AC251" s="151"/>
      <c r="AD251" s="151"/>
      <c r="AE251" s="151"/>
      <c r="AF251" s="151"/>
      <c r="AG251" s="151" t="s">
        <v>270</v>
      </c>
      <c r="AH251" s="151"/>
      <c r="AI251" s="151"/>
      <c r="AJ251" s="151"/>
      <c r="AK251" s="151"/>
      <c r="AL251" s="151"/>
      <c r="AM251" s="151"/>
      <c r="AN251" s="151"/>
      <c r="AO251" s="151"/>
      <c r="AP251" s="151"/>
      <c r="AQ251" s="151"/>
      <c r="AR251" s="151"/>
      <c r="AS251" s="151"/>
      <c r="AT251" s="151"/>
      <c r="AU251" s="151"/>
      <c r="AV251" s="151"/>
      <c r="AW251" s="151"/>
      <c r="AX251" s="151"/>
      <c r="AY251" s="151"/>
      <c r="AZ251" s="151"/>
      <c r="BA251" s="151"/>
      <c r="BB251" s="151"/>
      <c r="BC251" s="151"/>
      <c r="BD251" s="151"/>
      <c r="BE251" s="151"/>
      <c r="BF251" s="151"/>
      <c r="BG251" s="151"/>
      <c r="BH251" s="151"/>
    </row>
    <row r="252" spans="1:60" x14ac:dyDescent="0.2">
      <c r="A252" s="168" t="s">
        <v>128</v>
      </c>
      <c r="B252" s="169" t="s">
        <v>92</v>
      </c>
      <c r="C252" s="190" t="s">
        <v>93</v>
      </c>
      <c r="D252" s="170"/>
      <c r="E252" s="171"/>
      <c r="F252" s="172"/>
      <c r="G252" s="172">
        <f>SUMIF(AG253:AG272,"&lt;&gt;NOR",G253:G272)</f>
        <v>0</v>
      </c>
      <c r="H252" s="172"/>
      <c r="I252" s="172">
        <f>SUM(I253:I272)</f>
        <v>0</v>
      </c>
      <c r="J252" s="172"/>
      <c r="K252" s="172">
        <f>SUM(K253:K272)</f>
        <v>0</v>
      </c>
      <c r="L252" s="172"/>
      <c r="M252" s="172">
        <f>SUM(M253:M272)</f>
        <v>0</v>
      </c>
      <c r="N252" s="172"/>
      <c r="O252" s="172">
        <f>SUM(O253:O272)</f>
        <v>5.97</v>
      </c>
      <c r="P252" s="172"/>
      <c r="Q252" s="172">
        <f>SUM(Q253:Q272)</f>
        <v>0</v>
      </c>
      <c r="R252" s="172"/>
      <c r="S252" s="172"/>
      <c r="T252" s="173"/>
      <c r="U252" s="167"/>
      <c r="V252" s="167">
        <f>SUM(V253:V272)</f>
        <v>0</v>
      </c>
      <c r="W252" s="167"/>
      <c r="AG252" t="s">
        <v>129</v>
      </c>
    </row>
    <row r="253" spans="1:60" ht="22.5" outlineLevel="1" x14ac:dyDescent="0.2">
      <c r="A253" s="174">
        <v>29</v>
      </c>
      <c r="B253" s="175" t="s">
        <v>321</v>
      </c>
      <c r="C253" s="191" t="s">
        <v>322</v>
      </c>
      <c r="D253" s="176" t="s">
        <v>132</v>
      </c>
      <c r="E253" s="177">
        <v>168.61</v>
      </c>
      <c r="F253" s="178"/>
      <c r="G253" s="179">
        <f>ROUND(E253*F253,2)</f>
        <v>0</v>
      </c>
      <c r="H253" s="178"/>
      <c r="I253" s="179">
        <f>ROUND(E253*H253,2)</f>
        <v>0</v>
      </c>
      <c r="J253" s="178"/>
      <c r="K253" s="179">
        <f>ROUND(E253*J253,2)</f>
        <v>0</v>
      </c>
      <c r="L253" s="179">
        <v>21</v>
      </c>
      <c r="M253" s="179">
        <f>G253*(1+L253/100)</f>
        <v>0</v>
      </c>
      <c r="N253" s="179">
        <v>1.018E-2</v>
      </c>
      <c r="O253" s="179">
        <f>ROUND(E253*N253,2)</f>
        <v>1.72</v>
      </c>
      <c r="P253" s="179">
        <v>0</v>
      </c>
      <c r="Q253" s="179">
        <f>ROUND(E253*P253,2)</f>
        <v>0</v>
      </c>
      <c r="R253" s="179"/>
      <c r="S253" s="179" t="s">
        <v>134</v>
      </c>
      <c r="T253" s="180" t="s">
        <v>159</v>
      </c>
      <c r="U253" s="161">
        <v>0</v>
      </c>
      <c r="V253" s="161">
        <f>ROUND(E253*U253,2)</f>
        <v>0</v>
      </c>
      <c r="W253" s="161"/>
      <c r="X253" s="151"/>
      <c r="Y253" s="151"/>
      <c r="Z253" s="151"/>
      <c r="AA253" s="151"/>
      <c r="AB253" s="151"/>
      <c r="AC253" s="151"/>
      <c r="AD253" s="151"/>
      <c r="AE253" s="151"/>
      <c r="AF253" s="151"/>
      <c r="AG253" s="151" t="s">
        <v>323</v>
      </c>
      <c r="AH253" s="151"/>
      <c r="AI253" s="151"/>
      <c r="AJ253" s="151"/>
      <c r="AK253" s="151"/>
      <c r="AL253" s="151"/>
      <c r="AM253" s="151"/>
      <c r="AN253" s="151"/>
      <c r="AO253" s="151"/>
      <c r="AP253" s="151"/>
      <c r="AQ253" s="151"/>
      <c r="AR253" s="151"/>
      <c r="AS253" s="151"/>
      <c r="AT253" s="151"/>
      <c r="AU253" s="151"/>
      <c r="AV253" s="151"/>
      <c r="AW253" s="151"/>
      <c r="AX253" s="151"/>
      <c r="AY253" s="151"/>
      <c r="AZ253" s="151"/>
      <c r="BA253" s="151"/>
      <c r="BB253" s="151"/>
      <c r="BC253" s="151"/>
      <c r="BD253" s="151"/>
      <c r="BE253" s="151"/>
      <c r="BF253" s="151"/>
      <c r="BG253" s="151"/>
      <c r="BH253" s="151"/>
    </row>
    <row r="254" spans="1:60" outlineLevel="1" x14ac:dyDescent="0.2">
      <c r="A254" s="158"/>
      <c r="B254" s="159"/>
      <c r="C254" s="192" t="s">
        <v>167</v>
      </c>
      <c r="D254" s="163"/>
      <c r="E254" s="164"/>
      <c r="F254" s="161"/>
      <c r="G254" s="161"/>
      <c r="H254" s="161"/>
      <c r="I254" s="161"/>
      <c r="J254" s="161"/>
      <c r="K254" s="161"/>
      <c r="L254" s="161"/>
      <c r="M254" s="161"/>
      <c r="N254" s="161"/>
      <c r="O254" s="161"/>
      <c r="P254" s="161"/>
      <c r="Q254" s="161"/>
      <c r="R254" s="161"/>
      <c r="S254" s="161"/>
      <c r="T254" s="161"/>
      <c r="U254" s="161"/>
      <c r="V254" s="161"/>
      <c r="W254" s="161"/>
      <c r="X254" s="151"/>
      <c r="Y254" s="151"/>
      <c r="Z254" s="151"/>
      <c r="AA254" s="151"/>
      <c r="AB254" s="151"/>
      <c r="AC254" s="151"/>
      <c r="AD254" s="151"/>
      <c r="AE254" s="151"/>
      <c r="AF254" s="151"/>
      <c r="AG254" s="151" t="s">
        <v>139</v>
      </c>
      <c r="AH254" s="151">
        <v>0</v>
      </c>
      <c r="AI254" s="151"/>
      <c r="AJ254" s="151"/>
      <c r="AK254" s="151"/>
      <c r="AL254" s="151"/>
      <c r="AM254" s="151"/>
      <c r="AN254" s="151"/>
      <c r="AO254" s="151"/>
      <c r="AP254" s="151"/>
      <c r="AQ254" s="151"/>
      <c r="AR254" s="151"/>
      <c r="AS254" s="151"/>
      <c r="AT254" s="151"/>
      <c r="AU254" s="151"/>
      <c r="AV254" s="151"/>
      <c r="AW254" s="151"/>
      <c r="AX254" s="151"/>
      <c r="AY254" s="151"/>
      <c r="AZ254" s="151"/>
      <c r="BA254" s="151"/>
      <c r="BB254" s="151"/>
      <c r="BC254" s="151"/>
      <c r="BD254" s="151"/>
      <c r="BE254" s="151"/>
      <c r="BF254" s="151"/>
      <c r="BG254" s="151"/>
      <c r="BH254" s="151"/>
    </row>
    <row r="255" spans="1:60" outlineLevel="1" x14ac:dyDescent="0.2">
      <c r="A255" s="158"/>
      <c r="B255" s="159"/>
      <c r="C255" s="192" t="s">
        <v>168</v>
      </c>
      <c r="D255" s="163"/>
      <c r="E255" s="164"/>
      <c r="F255" s="161"/>
      <c r="G255" s="161"/>
      <c r="H255" s="161"/>
      <c r="I255" s="161"/>
      <c r="J255" s="161"/>
      <c r="K255" s="161"/>
      <c r="L255" s="161"/>
      <c r="M255" s="161"/>
      <c r="N255" s="161"/>
      <c r="O255" s="161"/>
      <c r="P255" s="161"/>
      <c r="Q255" s="161"/>
      <c r="R255" s="161"/>
      <c r="S255" s="161"/>
      <c r="T255" s="161"/>
      <c r="U255" s="161"/>
      <c r="V255" s="161"/>
      <c r="W255" s="161"/>
      <c r="X255" s="151"/>
      <c r="Y255" s="151"/>
      <c r="Z255" s="151"/>
      <c r="AA255" s="151"/>
      <c r="AB255" s="151"/>
      <c r="AC255" s="151"/>
      <c r="AD255" s="151"/>
      <c r="AE255" s="151"/>
      <c r="AF255" s="151"/>
      <c r="AG255" s="151" t="s">
        <v>139</v>
      </c>
      <c r="AH255" s="151">
        <v>0</v>
      </c>
      <c r="AI255" s="151"/>
      <c r="AJ255" s="151"/>
      <c r="AK255" s="151"/>
      <c r="AL255" s="151"/>
      <c r="AM255" s="151"/>
      <c r="AN255" s="151"/>
      <c r="AO255" s="151"/>
      <c r="AP255" s="151"/>
      <c r="AQ255" s="151"/>
      <c r="AR255" s="151"/>
      <c r="AS255" s="151"/>
      <c r="AT255" s="151"/>
      <c r="AU255" s="151"/>
      <c r="AV255" s="151"/>
      <c r="AW255" s="151"/>
      <c r="AX255" s="151"/>
      <c r="AY255" s="151"/>
      <c r="AZ255" s="151"/>
      <c r="BA255" s="151"/>
      <c r="BB255" s="151"/>
      <c r="BC255" s="151"/>
      <c r="BD255" s="151"/>
      <c r="BE255" s="151"/>
      <c r="BF255" s="151"/>
      <c r="BG255" s="151"/>
      <c r="BH255" s="151"/>
    </row>
    <row r="256" spans="1:60" outlineLevel="1" x14ac:dyDescent="0.2">
      <c r="A256" s="158"/>
      <c r="B256" s="159"/>
      <c r="C256" s="192" t="s">
        <v>186</v>
      </c>
      <c r="D256" s="163"/>
      <c r="E256" s="164">
        <v>89.28</v>
      </c>
      <c r="F256" s="161"/>
      <c r="G256" s="161"/>
      <c r="H256" s="161"/>
      <c r="I256" s="161"/>
      <c r="J256" s="161"/>
      <c r="K256" s="161"/>
      <c r="L256" s="161"/>
      <c r="M256" s="161"/>
      <c r="N256" s="161"/>
      <c r="O256" s="161"/>
      <c r="P256" s="161"/>
      <c r="Q256" s="161"/>
      <c r="R256" s="161"/>
      <c r="S256" s="161"/>
      <c r="T256" s="161"/>
      <c r="U256" s="161"/>
      <c r="V256" s="161"/>
      <c r="W256" s="161"/>
      <c r="X256" s="151"/>
      <c r="Y256" s="151"/>
      <c r="Z256" s="151"/>
      <c r="AA256" s="151"/>
      <c r="AB256" s="151"/>
      <c r="AC256" s="151"/>
      <c r="AD256" s="151"/>
      <c r="AE256" s="151"/>
      <c r="AF256" s="151"/>
      <c r="AG256" s="151" t="s">
        <v>139</v>
      </c>
      <c r="AH256" s="151">
        <v>0</v>
      </c>
      <c r="AI256" s="151"/>
      <c r="AJ256" s="151"/>
      <c r="AK256" s="151"/>
      <c r="AL256" s="151"/>
      <c r="AM256" s="151"/>
      <c r="AN256" s="151"/>
      <c r="AO256" s="151"/>
      <c r="AP256" s="151"/>
      <c r="AQ256" s="151"/>
      <c r="AR256" s="151"/>
      <c r="AS256" s="151"/>
      <c r="AT256" s="151"/>
      <c r="AU256" s="151"/>
      <c r="AV256" s="151"/>
      <c r="AW256" s="151"/>
      <c r="AX256" s="151"/>
      <c r="AY256" s="151"/>
      <c r="AZ256" s="151"/>
      <c r="BA256" s="151"/>
      <c r="BB256" s="151"/>
      <c r="BC256" s="151"/>
      <c r="BD256" s="151"/>
      <c r="BE256" s="151"/>
      <c r="BF256" s="151"/>
      <c r="BG256" s="151"/>
      <c r="BH256" s="151"/>
    </row>
    <row r="257" spans="1:60" outlineLevel="1" x14ac:dyDescent="0.2">
      <c r="A257" s="158"/>
      <c r="B257" s="159"/>
      <c r="C257" s="192" t="s">
        <v>187</v>
      </c>
      <c r="D257" s="163"/>
      <c r="E257" s="164">
        <v>65.53</v>
      </c>
      <c r="F257" s="161"/>
      <c r="G257" s="161"/>
      <c r="H257" s="161"/>
      <c r="I257" s="161"/>
      <c r="J257" s="161"/>
      <c r="K257" s="161"/>
      <c r="L257" s="161"/>
      <c r="M257" s="161"/>
      <c r="N257" s="161"/>
      <c r="O257" s="161"/>
      <c r="P257" s="161"/>
      <c r="Q257" s="161"/>
      <c r="R257" s="161"/>
      <c r="S257" s="161"/>
      <c r="T257" s="161"/>
      <c r="U257" s="161"/>
      <c r="V257" s="161"/>
      <c r="W257" s="161"/>
      <c r="X257" s="151"/>
      <c r="Y257" s="151"/>
      <c r="Z257" s="151"/>
      <c r="AA257" s="151"/>
      <c r="AB257" s="151"/>
      <c r="AC257" s="151"/>
      <c r="AD257" s="151"/>
      <c r="AE257" s="151"/>
      <c r="AF257" s="151"/>
      <c r="AG257" s="151" t="s">
        <v>139</v>
      </c>
      <c r="AH257" s="151">
        <v>0</v>
      </c>
      <c r="AI257" s="151"/>
      <c r="AJ257" s="151"/>
      <c r="AK257" s="151"/>
      <c r="AL257" s="151"/>
      <c r="AM257" s="151"/>
      <c r="AN257" s="151"/>
      <c r="AO257" s="151"/>
      <c r="AP257" s="151"/>
      <c r="AQ257" s="151"/>
      <c r="AR257" s="151"/>
      <c r="AS257" s="151"/>
      <c r="AT257" s="151"/>
      <c r="AU257" s="151"/>
      <c r="AV257" s="151"/>
      <c r="AW257" s="151"/>
      <c r="AX257" s="151"/>
      <c r="AY257" s="151"/>
      <c r="AZ257" s="151"/>
      <c r="BA257" s="151"/>
      <c r="BB257" s="151"/>
      <c r="BC257" s="151"/>
      <c r="BD257" s="151"/>
      <c r="BE257" s="151"/>
      <c r="BF257" s="151"/>
      <c r="BG257" s="151"/>
      <c r="BH257" s="151"/>
    </row>
    <row r="258" spans="1:60" outlineLevel="1" x14ac:dyDescent="0.2">
      <c r="A258" s="158"/>
      <c r="B258" s="159"/>
      <c r="C258" s="192" t="s">
        <v>188</v>
      </c>
      <c r="D258" s="163"/>
      <c r="E258" s="164">
        <v>13.8</v>
      </c>
      <c r="F258" s="161"/>
      <c r="G258" s="161"/>
      <c r="H258" s="161"/>
      <c r="I258" s="161"/>
      <c r="J258" s="161"/>
      <c r="K258" s="161"/>
      <c r="L258" s="161"/>
      <c r="M258" s="161"/>
      <c r="N258" s="161"/>
      <c r="O258" s="161"/>
      <c r="P258" s="161"/>
      <c r="Q258" s="161"/>
      <c r="R258" s="161"/>
      <c r="S258" s="161"/>
      <c r="T258" s="161"/>
      <c r="U258" s="161"/>
      <c r="V258" s="161"/>
      <c r="W258" s="161"/>
      <c r="X258" s="151"/>
      <c r="Y258" s="151"/>
      <c r="Z258" s="151"/>
      <c r="AA258" s="151"/>
      <c r="AB258" s="151"/>
      <c r="AC258" s="151"/>
      <c r="AD258" s="151"/>
      <c r="AE258" s="151"/>
      <c r="AF258" s="151"/>
      <c r="AG258" s="151" t="s">
        <v>139</v>
      </c>
      <c r="AH258" s="151">
        <v>0</v>
      </c>
      <c r="AI258" s="151"/>
      <c r="AJ258" s="151"/>
      <c r="AK258" s="151"/>
      <c r="AL258" s="151"/>
      <c r="AM258" s="151"/>
      <c r="AN258" s="151"/>
      <c r="AO258" s="151"/>
      <c r="AP258" s="151"/>
      <c r="AQ258" s="151"/>
      <c r="AR258" s="151"/>
      <c r="AS258" s="151"/>
      <c r="AT258" s="151"/>
      <c r="AU258" s="151"/>
      <c r="AV258" s="151"/>
      <c r="AW258" s="151"/>
      <c r="AX258" s="151"/>
      <c r="AY258" s="151"/>
      <c r="AZ258" s="151"/>
      <c r="BA258" s="151"/>
      <c r="BB258" s="151"/>
      <c r="BC258" s="151"/>
      <c r="BD258" s="151"/>
      <c r="BE258" s="151"/>
      <c r="BF258" s="151"/>
      <c r="BG258" s="151"/>
      <c r="BH258" s="151"/>
    </row>
    <row r="259" spans="1:60" outlineLevel="1" x14ac:dyDescent="0.2">
      <c r="A259" s="158"/>
      <c r="B259" s="159"/>
      <c r="C259" s="192" t="s">
        <v>191</v>
      </c>
      <c r="D259" s="163"/>
      <c r="E259" s="164"/>
      <c r="F259" s="161"/>
      <c r="G259" s="161"/>
      <c r="H259" s="161"/>
      <c r="I259" s="161"/>
      <c r="J259" s="161"/>
      <c r="K259" s="161"/>
      <c r="L259" s="161"/>
      <c r="M259" s="161"/>
      <c r="N259" s="161"/>
      <c r="O259" s="161"/>
      <c r="P259" s="161"/>
      <c r="Q259" s="161"/>
      <c r="R259" s="161"/>
      <c r="S259" s="161"/>
      <c r="T259" s="161"/>
      <c r="U259" s="161"/>
      <c r="V259" s="161"/>
      <c r="W259" s="161"/>
      <c r="X259" s="151"/>
      <c r="Y259" s="151"/>
      <c r="Z259" s="151"/>
      <c r="AA259" s="151"/>
      <c r="AB259" s="151"/>
      <c r="AC259" s="151"/>
      <c r="AD259" s="151"/>
      <c r="AE259" s="151"/>
      <c r="AF259" s="151"/>
      <c r="AG259" s="151" t="s">
        <v>139</v>
      </c>
      <c r="AH259" s="151">
        <v>0</v>
      </c>
      <c r="AI259" s="151"/>
      <c r="AJ259" s="151"/>
      <c r="AK259" s="151"/>
      <c r="AL259" s="151"/>
      <c r="AM259" s="151"/>
      <c r="AN259" s="151"/>
      <c r="AO259" s="151"/>
      <c r="AP259" s="151"/>
      <c r="AQ259" s="151"/>
      <c r="AR259" s="151"/>
      <c r="AS259" s="151"/>
      <c r="AT259" s="151"/>
      <c r="AU259" s="151"/>
      <c r="AV259" s="151"/>
      <c r="AW259" s="151"/>
      <c r="AX259" s="151"/>
      <c r="AY259" s="151"/>
      <c r="AZ259" s="151"/>
      <c r="BA259" s="151"/>
      <c r="BB259" s="151"/>
      <c r="BC259" s="151"/>
      <c r="BD259" s="151"/>
      <c r="BE259" s="151"/>
      <c r="BF259" s="151"/>
      <c r="BG259" s="151"/>
      <c r="BH259" s="151"/>
    </row>
    <row r="260" spans="1:60" outlineLevel="1" x14ac:dyDescent="0.2">
      <c r="A260" s="158"/>
      <c r="B260" s="159"/>
      <c r="C260" s="193" t="s">
        <v>155</v>
      </c>
      <c r="D260" s="165"/>
      <c r="E260" s="166">
        <v>168.61</v>
      </c>
      <c r="F260" s="161"/>
      <c r="G260" s="161"/>
      <c r="H260" s="161"/>
      <c r="I260" s="161"/>
      <c r="J260" s="161"/>
      <c r="K260" s="161"/>
      <c r="L260" s="161"/>
      <c r="M260" s="161"/>
      <c r="N260" s="161"/>
      <c r="O260" s="161"/>
      <c r="P260" s="161"/>
      <c r="Q260" s="161"/>
      <c r="R260" s="161"/>
      <c r="S260" s="161"/>
      <c r="T260" s="161"/>
      <c r="U260" s="161"/>
      <c r="V260" s="161"/>
      <c r="W260" s="161"/>
      <c r="X260" s="151"/>
      <c r="Y260" s="151"/>
      <c r="Z260" s="151"/>
      <c r="AA260" s="151"/>
      <c r="AB260" s="151"/>
      <c r="AC260" s="151"/>
      <c r="AD260" s="151"/>
      <c r="AE260" s="151"/>
      <c r="AF260" s="151"/>
      <c r="AG260" s="151" t="s">
        <v>139</v>
      </c>
      <c r="AH260" s="151">
        <v>1</v>
      </c>
      <c r="AI260" s="151"/>
      <c r="AJ260" s="151"/>
      <c r="AK260" s="151"/>
      <c r="AL260" s="151"/>
      <c r="AM260" s="151"/>
      <c r="AN260" s="151"/>
      <c r="AO260" s="151"/>
      <c r="AP260" s="151"/>
      <c r="AQ260" s="151"/>
      <c r="AR260" s="151"/>
      <c r="AS260" s="151"/>
      <c r="AT260" s="151"/>
      <c r="AU260" s="151"/>
      <c r="AV260" s="151"/>
      <c r="AW260" s="151"/>
      <c r="AX260" s="151"/>
      <c r="AY260" s="151"/>
      <c r="AZ260" s="151"/>
      <c r="BA260" s="151"/>
      <c r="BB260" s="151"/>
      <c r="BC260" s="151"/>
      <c r="BD260" s="151"/>
      <c r="BE260" s="151"/>
      <c r="BF260" s="151"/>
      <c r="BG260" s="151"/>
      <c r="BH260" s="151"/>
    </row>
    <row r="261" spans="1:60" ht="22.5" outlineLevel="1" x14ac:dyDescent="0.2">
      <c r="A261" s="174">
        <v>30</v>
      </c>
      <c r="B261" s="175" t="s">
        <v>324</v>
      </c>
      <c r="C261" s="191" t="s">
        <v>325</v>
      </c>
      <c r="D261" s="176" t="s">
        <v>132</v>
      </c>
      <c r="E261" s="177">
        <v>196.47</v>
      </c>
      <c r="F261" s="178"/>
      <c r="G261" s="179">
        <f>ROUND(E261*F261,2)</f>
        <v>0</v>
      </c>
      <c r="H261" s="178"/>
      <c r="I261" s="179">
        <f>ROUND(E261*H261,2)</f>
        <v>0</v>
      </c>
      <c r="J261" s="178"/>
      <c r="K261" s="179">
        <f>ROUND(E261*J261,2)</f>
        <v>0</v>
      </c>
      <c r="L261" s="179">
        <v>21</v>
      </c>
      <c r="M261" s="179">
        <f>G261*(1+L261/100)</f>
        <v>0</v>
      </c>
      <c r="N261" s="179">
        <v>2.163E-2</v>
      </c>
      <c r="O261" s="179">
        <f>ROUND(E261*N261,2)</f>
        <v>4.25</v>
      </c>
      <c r="P261" s="179">
        <v>0</v>
      </c>
      <c r="Q261" s="179">
        <f>ROUND(E261*P261,2)</f>
        <v>0</v>
      </c>
      <c r="R261" s="179"/>
      <c r="S261" s="179" t="s">
        <v>134</v>
      </c>
      <c r="T261" s="180" t="s">
        <v>159</v>
      </c>
      <c r="U261" s="161">
        <v>0</v>
      </c>
      <c r="V261" s="161">
        <f>ROUND(E261*U261,2)</f>
        <v>0</v>
      </c>
      <c r="W261" s="161"/>
      <c r="X261" s="151"/>
      <c r="Y261" s="151"/>
      <c r="Z261" s="151"/>
      <c r="AA261" s="151"/>
      <c r="AB261" s="151"/>
      <c r="AC261" s="151"/>
      <c r="AD261" s="151"/>
      <c r="AE261" s="151"/>
      <c r="AF261" s="151"/>
      <c r="AG261" s="151" t="s">
        <v>323</v>
      </c>
      <c r="AH261" s="151"/>
      <c r="AI261" s="151"/>
      <c r="AJ261" s="151"/>
      <c r="AK261" s="151"/>
      <c r="AL261" s="151"/>
      <c r="AM261" s="151"/>
      <c r="AN261" s="151"/>
      <c r="AO261" s="151"/>
      <c r="AP261" s="151"/>
      <c r="AQ261" s="151"/>
      <c r="AR261" s="151"/>
      <c r="AS261" s="151"/>
      <c r="AT261" s="151"/>
      <c r="AU261" s="151"/>
      <c r="AV261" s="151"/>
      <c r="AW261" s="151"/>
      <c r="AX261" s="151"/>
      <c r="AY261" s="151"/>
      <c r="AZ261" s="151"/>
      <c r="BA261" s="151"/>
      <c r="BB261" s="151"/>
      <c r="BC261" s="151"/>
      <c r="BD261" s="151"/>
      <c r="BE261" s="151"/>
      <c r="BF261" s="151"/>
      <c r="BG261" s="151"/>
      <c r="BH261" s="151"/>
    </row>
    <row r="262" spans="1:60" outlineLevel="1" x14ac:dyDescent="0.2">
      <c r="A262" s="158"/>
      <c r="B262" s="159"/>
      <c r="C262" s="192" t="s">
        <v>326</v>
      </c>
      <c r="D262" s="163"/>
      <c r="E262" s="164"/>
      <c r="F262" s="161"/>
      <c r="G262" s="161"/>
      <c r="H262" s="161"/>
      <c r="I262" s="161"/>
      <c r="J262" s="161"/>
      <c r="K262" s="161"/>
      <c r="L262" s="161"/>
      <c r="M262" s="161"/>
      <c r="N262" s="161"/>
      <c r="O262" s="161"/>
      <c r="P262" s="161"/>
      <c r="Q262" s="161"/>
      <c r="R262" s="161"/>
      <c r="S262" s="161"/>
      <c r="T262" s="161"/>
      <c r="U262" s="161"/>
      <c r="V262" s="161"/>
      <c r="W262" s="161"/>
      <c r="X262" s="151"/>
      <c r="Y262" s="151"/>
      <c r="Z262" s="151"/>
      <c r="AA262" s="151"/>
      <c r="AB262" s="151"/>
      <c r="AC262" s="151"/>
      <c r="AD262" s="151"/>
      <c r="AE262" s="151"/>
      <c r="AF262" s="151"/>
      <c r="AG262" s="151" t="s">
        <v>139</v>
      </c>
      <c r="AH262" s="151">
        <v>0</v>
      </c>
      <c r="AI262" s="151"/>
      <c r="AJ262" s="151"/>
      <c r="AK262" s="151"/>
      <c r="AL262" s="151"/>
      <c r="AM262" s="151"/>
      <c r="AN262" s="151"/>
      <c r="AO262" s="151"/>
      <c r="AP262" s="151"/>
      <c r="AQ262" s="151"/>
      <c r="AR262" s="151"/>
      <c r="AS262" s="151"/>
      <c r="AT262" s="151"/>
      <c r="AU262" s="151"/>
      <c r="AV262" s="151"/>
      <c r="AW262" s="151"/>
      <c r="AX262" s="151"/>
      <c r="AY262" s="151"/>
      <c r="AZ262" s="151"/>
      <c r="BA262" s="151"/>
      <c r="BB262" s="151"/>
      <c r="BC262" s="151"/>
      <c r="BD262" s="151"/>
      <c r="BE262" s="151"/>
      <c r="BF262" s="151"/>
      <c r="BG262" s="151"/>
      <c r="BH262" s="151"/>
    </row>
    <row r="263" spans="1:60" outlineLevel="1" x14ac:dyDescent="0.2">
      <c r="A263" s="158"/>
      <c r="B263" s="159"/>
      <c r="C263" s="192" t="s">
        <v>327</v>
      </c>
      <c r="D263" s="163"/>
      <c r="E263" s="164"/>
      <c r="F263" s="161"/>
      <c r="G263" s="161"/>
      <c r="H263" s="161"/>
      <c r="I263" s="161"/>
      <c r="J263" s="161"/>
      <c r="K263" s="161"/>
      <c r="L263" s="161"/>
      <c r="M263" s="161"/>
      <c r="N263" s="161"/>
      <c r="O263" s="161"/>
      <c r="P263" s="161"/>
      <c r="Q263" s="161"/>
      <c r="R263" s="161"/>
      <c r="S263" s="161"/>
      <c r="T263" s="161"/>
      <c r="U263" s="161"/>
      <c r="V263" s="161"/>
      <c r="W263" s="161"/>
      <c r="X263" s="151"/>
      <c r="Y263" s="151"/>
      <c r="Z263" s="151"/>
      <c r="AA263" s="151"/>
      <c r="AB263" s="151"/>
      <c r="AC263" s="151"/>
      <c r="AD263" s="151"/>
      <c r="AE263" s="151"/>
      <c r="AF263" s="151"/>
      <c r="AG263" s="151" t="s">
        <v>139</v>
      </c>
      <c r="AH263" s="151">
        <v>0</v>
      </c>
      <c r="AI263" s="151"/>
      <c r="AJ263" s="151"/>
      <c r="AK263" s="151"/>
      <c r="AL263" s="151"/>
      <c r="AM263" s="151"/>
      <c r="AN263" s="151"/>
      <c r="AO263" s="151"/>
      <c r="AP263" s="151"/>
      <c r="AQ263" s="151"/>
      <c r="AR263" s="151"/>
      <c r="AS263" s="151"/>
      <c r="AT263" s="151"/>
      <c r="AU263" s="151"/>
      <c r="AV263" s="151"/>
      <c r="AW263" s="151"/>
      <c r="AX263" s="151"/>
      <c r="AY263" s="151"/>
      <c r="AZ263" s="151"/>
      <c r="BA263" s="151"/>
      <c r="BB263" s="151"/>
      <c r="BC263" s="151"/>
      <c r="BD263" s="151"/>
      <c r="BE263" s="151"/>
      <c r="BF263" s="151"/>
      <c r="BG263" s="151"/>
      <c r="BH263" s="151"/>
    </row>
    <row r="264" spans="1:60" outlineLevel="1" x14ac:dyDescent="0.2">
      <c r="A264" s="158"/>
      <c r="B264" s="159"/>
      <c r="C264" s="192" t="s">
        <v>167</v>
      </c>
      <c r="D264" s="163"/>
      <c r="E264" s="164"/>
      <c r="F264" s="161"/>
      <c r="G264" s="161"/>
      <c r="H264" s="161"/>
      <c r="I264" s="161"/>
      <c r="J264" s="161"/>
      <c r="K264" s="161"/>
      <c r="L264" s="161"/>
      <c r="M264" s="161"/>
      <c r="N264" s="161"/>
      <c r="O264" s="161"/>
      <c r="P264" s="161"/>
      <c r="Q264" s="161"/>
      <c r="R264" s="161"/>
      <c r="S264" s="161"/>
      <c r="T264" s="161"/>
      <c r="U264" s="161"/>
      <c r="V264" s="161"/>
      <c r="W264" s="161"/>
      <c r="X264" s="151"/>
      <c r="Y264" s="151"/>
      <c r="Z264" s="151"/>
      <c r="AA264" s="151"/>
      <c r="AB264" s="151"/>
      <c r="AC264" s="151"/>
      <c r="AD264" s="151"/>
      <c r="AE264" s="151"/>
      <c r="AF264" s="151"/>
      <c r="AG264" s="151" t="s">
        <v>139</v>
      </c>
      <c r="AH264" s="151">
        <v>0</v>
      </c>
      <c r="AI264" s="151"/>
      <c r="AJ264" s="151"/>
      <c r="AK264" s="151"/>
      <c r="AL264" s="151"/>
      <c r="AM264" s="151"/>
      <c r="AN264" s="151"/>
      <c r="AO264" s="151"/>
      <c r="AP264" s="151"/>
      <c r="AQ264" s="151"/>
      <c r="AR264" s="151"/>
      <c r="AS264" s="151"/>
      <c r="AT264" s="151"/>
      <c r="AU264" s="151"/>
      <c r="AV264" s="151"/>
      <c r="AW264" s="151"/>
      <c r="AX264" s="151"/>
      <c r="AY264" s="151"/>
      <c r="AZ264" s="151"/>
      <c r="BA264" s="151"/>
      <c r="BB264" s="151"/>
      <c r="BC264" s="151"/>
      <c r="BD264" s="151"/>
      <c r="BE264" s="151"/>
      <c r="BF264" s="151"/>
      <c r="BG264" s="151"/>
      <c r="BH264" s="151"/>
    </row>
    <row r="265" spans="1:60" outlineLevel="1" x14ac:dyDescent="0.2">
      <c r="A265" s="158"/>
      <c r="B265" s="159"/>
      <c r="C265" s="192" t="s">
        <v>168</v>
      </c>
      <c r="D265" s="163"/>
      <c r="E265" s="164"/>
      <c r="F265" s="161"/>
      <c r="G265" s="161"/>
      <c r="H265" s="161"/>
      <c r="I265" s="161"/>
      <c r="J265" s="161"/>
      <c r="K265" s="161"/>
      <c r="L265" s="161"/>
      <c r="M265" s="161"/>
      <c r="N265" s="161"/>
      <c r="O265" s="161"/>
      <c r="P265" s="161"/>
      <c r="Q265" s="161"/>
      <c r="R265" s="161"/>
      <c r="S265" s="161"/>
      <c r="T265" s="161"/>
      <c r="U265" s="161"/>
      <c r="V265" s="161"/>
      <c r="W265" s="161"/>
      <c r="X265" s="151"/>
      <c r="Y265" s="151"/>
      <c r="Z265" s="151"/>
      <c r="AA265" s="151"/>
      <c r="AB265" s="151"/>
      <c r="AC265" s="151"/>
      <c r="AD265" s="151"/>
      <c r="AE265" s="151"/>
      <c r="AF265" s="151"/>
      <c r="AG265" s="151" t="s">
        <v>139</v>
      </c>
      <c r="AH265" s="151">
        <v>0</v>
      </c>
      <c r="AI265" s="151"/>
      <c r="AJ265" s="151"/>
      <c r="AK265" s="151"/>
      <c r="AL265" s="151"/>
      <c r="AM265" s="151"/>
      <c r="AN265" s="151"/>
      <c r="AO265" s="151"/>
      <c r="AP265" s="151"/>
      <c r="AQ265" s="151"/>
      <c r="AR265" s="151"/>
      <c r="AS265" s="151"/>
      <c r="AT265" s="151"/>
      <c r="AU265" s="151"/>
      <c r="AV265" s="151"/>
      <c r="AW265" s="151"/>
      <c r="AX265" s="151"/>
      <c r="AY265" s="151"/>
      <c r="AZ265" s="151"/>
      <c r="BA265" s="151"/>
      <c r="BB265" s="151"/>
      <c r="BC265" s="151"/>
      <c r="BD265" s="151"/>
      <c r="BE265" s="151"/>
      <c r="BF265" s="151"/>
      <c r="BG265" s="151"/>
      <c r="BH265" s="151"/>
    </row>
    <row r="266" spans="1:60" outlineLevel="1" x14ac:dyDescent="0.2">
      <c r="A266" s="158"/>
      <c r="B266" s="159"/>
      <c r="C266" s="192" t="s">
        <v>186</v>
      </c>
      <c r="D266" s="163"/>
      <c r="E266" s="164">
        <v>89.28</v>
      </c>
      <c r="F266" s="161"/>
      <c r="G266" s="161"/>
      <c r="H266" s="161"/>
      <c r="I266" s="161"/>
      <c r="J266" s="161"/>
      <c r="K266" s="161"/>
      <c r="L266" s="161"/>
      <c r="M266" s="161"/>
      <c r="N266" s="161"/>
      <c r="O266" s="161"/>
      <c r="P266" s="161"/>
      <c r="Q266" s="161"/>
      <c r="R266" s="161"/>
      <c r="S266" s="161"/>
      <c r="T266" s="161"/>
      <c r="U266" s="161"/>
      <c r="V266" s="161"/>
      <c r="W266" s="161"/>
      <c r="X266" s="151"/>
      <c r="Y266" s="151"/>
      <c r="Z266" s="151"/>
      <c r="AA266" s="151"/>
      <c r="AB266" s="151"/>
      <c r="AC266" s="151"/>
      <c r="AD266" s="151"/>
      <c r="AE266" s="151"/>
      <c r="AF266" s="151"/>
      <c r="AG266" s="151" t="s">
        <v>139</v>
      </c>
      <c r="AH266" s="151">
        <v>0</v>
      </c>
      <c r="AI266" s="151"/>
      <c r="AJ266" s="151"/>
      <c r="AK266" s="151"/>
      <c r="AL266" s="151"/>
      <c r="AM266" s="151"/>
      <c r="AN266" s="151"/>
      <c r="AO266" s="151"/>
      <c r="AP266" s="151"/>
      <c r="AQ266" s="151"/>
      <c r="AR266" s="151"/>
      <c r="AS266" s="151"/>
      <c r="AT266" s="151"/>
      <c r="AU266" s="151"/>
      <c r="AV266" s="151"/>
      <c r="AW266" s="151"/>
      <c r="AX266" s="151"/>
      <c r="AY266" s="151"/>
      <c r="AZ266" s="151"/>
      <c r="BA266" s="151"/>
      <c r="BB266" s="151"/>
      <c r="BC266" s="151"/>
      <c r="BD266" s="151"/>
      <c r="BE266" s="151"/>
      <c r="BF266" s="151"/>
      <c r="BG266" s="151"/>
      <c r="BH266" s="151"/>
    </row>
    <row r="267" spans="1:60" outlineLevel="1" x14ac:dyDescent="0.2">
      <c r="A267" s="158"/>
      <c r="B267" s="159"/>
      <c r="C267" s="192" t="s">
        <v>187</v>
      </c>
      <c r="D267" s="163"/>
      <c r="E267" s="164">
        <v>65.53</v>
      </c>
      <c r="F267" s="161"/>
      <c r="G267" s="161"/>
      <c r="H267" s="161"/>
      <c r="I267" s="161"/>
      <c r="J267" s="161"/>
      <c r="K267" s="161"/>
      <c r="L267" s="161"/>
      <c r="M267" s="161"/>
      <c r="N267" s="161"/>
      <c r="O267" s="161"/>
      <c r="P267" s="161"/>
      <c r="Q267" s="161"/>
      <c r="R267" s="161"/>
      <c r="S267" s="161"/>
      <c r="T267" s="161"/>
      <c r="U267" s="161"/>
      <c r="V267" s="161"/>
      <c r="W267" s="161"/>
      <c r="X267" s="151"/>
      <c r="Y267" s="151"/>
      <c r="Z267" s="151"/>
      <c r="AA267" s="151"/>
      <c r="AB267" s="151"/>
      <c r="AC267" s="151"/>
      <c r="AD267" s="151"/>
      <c r="AE267" s="151"/>
      <c r="AF267" s="151"/>
      <c r="AG267" s="151" t="s">
        <v>139</v>
      </c>
      <c r="AH267" s="151">
        <v>0</v>
      </c>
      <c r="AI267" s="151"/>
      <c r="AJ267" s="151"/>
      <c r="AK267" s="151"/>
      <c r="AL267" s="151"/>
      <c r="AM267" s="151"/>
      <c r="AN267" s="151"/>
      <c r="AO267" s="151"/>
      <c r="AP267" s="151"/>
      <c r="AQ267" s="151"/>
      <c r="AR267" s="151"/>
      <c r="AS267" s="151"/>
      <c r="AT267" s="151"/>
      <c r="AU267" s="151"/>
      <c r="AV267" s="151"/>
      <c r="AW267" s="151"/>
      <c r="AX267" s="151"/>
      <c r="AY267" s="151"/>
      <c r="AZ267" s="151"/>
      <c r="BA267" s="151"/>
      <c r="BB267" s="151"/>
      <c r="BC267" s="151"/>
      <c r="BD267" s="151"/>
      <c r="BE267" s="151"/>
      <c r="BF267" s="151"/>
      <c r="BG267" s="151"/>
      <c r="BH267" s="151"/>
    </row>
    <row r="268" spans="1:60" outlineLevel="1" x14ac:dyDescent="0.2">
      <c r="A268" s="158"/>
      <c r="B268" s="159"/>
      <c r="C268" s="192" t="s">
        <v>188</v>
      </c>
      <c r="D268" s="163"/>
      <c r="E268" s="164">
        <v>13.8</v>
      </c>
      <c r="F268" s="161"/>
      <c r="G268" s="161"/>
      <c r="H268" s="161"/>
      <c r="I268" s="161"/>
      <c r="J268" s="161"/>
      <c r="K268" s="161"/>
      <c r="L268" s="161"/>
      <c r="M268" s="161"/>
      <c r="N268" s="161"/>
      <c r="O268" s="161"/>
      <c r="P268" s="161"/>
      <c r="Q268" s="161"/>
      <c r="R268" s="161"/>
      <c r="S268" s="161"/>
      <c r="T268" s="161"/>
      <c r="U268" s="161"/>
      <c r="V268" s="161"/>
      <c r="W268" s="161"/>
      <c r="X268" s="151"/>
      <c r="Y268" s="151"/>
      <c r="Z268" s="151"/>
      <c r="AA268" s="151"/>
      <c r="AB268" s="151"/>
      <c r="AC268" s="151"/>
      <c r="AD268" s="151"/>
      <c r="AE268" s="151"/>
      <c r="AF268" s="151"/>
      <c r="AG268" s="151" t="s">
        <v>139</v>
      </c>
      <c r="AH268" s="151">
        <v>0</v>
      </c>
      <c r="AI268" s="151"/>
      <c r="AJ268" s="151"/>
      <c r="AK268" s="151"/>
      <c r="AL268" s="151"/>
      <c r="AM268" s="151"/>
      <c r="AN268" s="151"/>
      <c r="AO268" s="151"/>
      <c r="AP268" s="151"/>
      <c r="AQ268" s="151"/>
      <c r="AR268" s="151"/>
      <c r="AS268" s="151"/>
      <c r="AT268" s="151"/>
      <c r="AU268" s="151"/>
      <c r="AV268" s="151"/>
      <c r="AW268" s="151"/>
      <c r="AX268" s="151"/>
      <c r="AY268" s="151"/>
      <c r="AZ268" s="151"/>
      <c r="BA268" s="151"/>
      <c r="BB268" s="151"/>
      <c r="BC268" s="151"/>
      <c r="BD268" s="151"/>
      <c r="BE268" s="151"/>
      <c r="BF268" s="151"/>
      <c r="BG268" s="151"/>
      <c r="BH268" s="151"/>
    </row>
    <row r="269" spans="1:60" outlineLevel="1" x14ac:dyDescent="0.2">
      <c r="A269" s="158"/>
      <c r="B269" s="159"/>
      <c r="C269" s="192" t="s">
        <v>191</v>
      </c>
      <c r="D269" s="163"/>
      <c r="E269" s="164"/>
      <c r="F269" s="161"/>
      <c r="G269" s="161"/>
      <c r="H269" s="161"/>
      <c r="I269" s="161"/>
      <c r="J269" s="161"/>
      <c r="K269" s="161"/>
      <c r="L269" s="161"/>
      <c r="M269" s="161"/>
      <c r="N269" s="161"/>
      <c r="O269" s="161"/>
      <c r="P269" s="161"/>
      <c r="Q269" s="161"/>
      <c r="R269" s="161"/>
      <c r="S269" s="161"/>
      <c r="T269" s="161"/>
      <c r="U269" s="161"/>
      <c r="V269" s="161"/>
      <c r="W269" s="161"/>
      <c r="X269" s="151"/>
      <c r="Y269" s="151"/>
      <c r="Z269" s="151"/>
      <c r="AA269" s="151"/>
      <c r="AB269" s="151"/>
      <c r="AC269" s="151"/>
      <c r="AD269" s="151"/>
      <c r="AE269" s="151"/>
      <c r="AF269" s="151"/>
      <c r="AG269" s="151" t="s">
        <v>139</v>
      </c>
      <c r="AH269" s="151">
        <v>0</v>
      </c>
      <c r="AI269" s="151"/>
      <c r="AJ269" s="151"/>
      <c r="AK269" s="151"/>
      <c r="AL269" s="151"/>
      <c r="AM269" s="151"/>
      <c r="AN269" s="151"/>
      <c r="AO269" s="151"/>
      <c r="AP269" s="151"/>
      <c r="AQ269" s="151"/>
      <c r="AR269" s="151"/>
      <c r="AS269" s="151"/>
      <c r="AT269" s="151"/>
      <c r="AU269" s="151"/>
      <c r="AV269" s="151"/>
      <c r="AW269" s="151"/>
      <c r="AX269" s="151"/>
      <c r="AY269" s="151"/>
      <c r="AZ269" s="151"/>
      <c r="BA269" s="151"/>
      <c r="BB269" s="151"/>
      <c r="BC269" s="151"/>
      <c r="BD269" s="151"/>
      <c r="BE269" s="151"/>
      <c r="BF269" s="151"/>
      <c r="BG269" s="151"/>
      <c r="BH269" s="151"/>
    </row>
    <row r="270" spans="1:60" outlineLevel="1" x14ac:dyDescent="0.2">
      <c r="A270" s="158"/>
      <c r="B270" s="159"/>
      <c r="C270" s="193" t="s">
        <v>155</v>
      </c>
      <c r="D270" s="165"/>
      <c r="E270" s="166">
        <v>168.61</v>
      </c>
      <c r="F270" s="161"/>
      <c r="G270" s="161"/>
      <c r="H270" s="161"/>
      <c r="I270" s="161"/>
      <c r="J270" s="161"/>
      <c r="K270" s="161"/>
      <c r="L270" s="161"/>
      <c r="M270" s="161"/>
      <c r="N270" s="161"/>
      <c r="O270" s="161"/>
      <c r="P270" s="161"/>
      <c r="Q270" s="161"/>
      <c r="R270" s="161"/>
      <c r="S270" s="161"/>
      <c r="T270" s="161"/>
      <c r="U270" s="161"/>
      <c r="V270" s="161"/>
      <c r="W270" s="161"/>
      <c r="X270" s="151"/>
      <c r="Y270" s="151"/>
      <c r="Z270" s="151"/>
      <c r="AA270" s="151"/>
      <c r="AB270" s="151"/>
      <c r="AC270" s="151"/>
      <c r="AD270" s="151"/>
      <c r="AE270" s="151"/>
      <c r="AF270" s="151"/>
      <c r="AG270" s="151" t="s">
        <v>139</v>
      </c>
      <c r="AH270" s="151">
        <v>1</v>
      </c>
      <c r="AI270" s="151"/>
      <c r="AJ270" s="151"/>
      <c r="AK270" s="151"/>
      <c r="AL270" s="151"/>
      <c r="AM270" s="151"/>
      <c r="AN270" s="151"/>
      <c r="AO270" s="151"/>
      <c r="AP270" s="151"/>
      <c r="AQ270" s="151"/>
      <c r="AR270" s="151"/>
      <c r="AS270" s="151"/>
      <c r="AT270" s="151"/>
      <c r="AU270" s="151"/>
      <c r="AV270" s="151"/>
      <c r="AW270" s="151"/>
      <c r="AX270" s="151"/>
      <c r="AY270" s="151"/>
      <c r="AZ270" s="151"/>
      <c r="BA270" s="151"/>
      <c r="BB270" s="151"/>
      <c r="BC270" s="151"/>
      <c r="BD270" s="151"/>
      <c r="BE270" s="151"/>
      <c r="BF270" s="151"/>
      <c r="BG270" s="151"/>
      <c r="BH270" s="151"/>
    </row>
    <row r="271" spans="1:60" outlineLevel="1" x14ac:dyDescent="0.2">
      <c r="A271" s="158"/>
      <c r="B271" s="159"/>
      <c r="C271" s="192" t="s">
        <v>328</v>
      </c>
      <c r="D271" s="163"/>
      <c r="E271" s="164">
        <v>27.86</v>
      </c>
      <c r="F271" s="161"/>
      <c r="G271" s="161"/>
      <c r="H271" s="161"/>
      <c r="I271" s="161"/>
      <c r="J271" s="161"/>
      <c r="K271" s="161"/>
      <c r="L271" s="161"/>
      <c r="M271" s="161"/>
      <c r="N271" s="161"/>
      <c r="O271" s="161"/>
      <c r="P271" s="161"/>
      <c r="Q271" s="161"/>
      <c r="R271" s="161"/>
      <c r="S271" s="161"/>
      <c r="T271" s="161"/>
      <c r="U271" s="161"/>
      <c r="V271" s="161"/>
      <c r="W271" s="161"/>
      <c r="X271" s="151"/>
      <c r="Y271" s="151"/>
      <c r="Z271" s="151"/>
      <c r="AA271" s="151"/>
      <c r="AB271" s="151"/>
      <c r="AC271" s="151"/>
      <c r="AD271" s="151"/>
      <c r="AE271" s="151"/>
      <c r="AF271" s="151"/>
      <c r="AG271" s="151" t="s">
        <v>139</v>
      </c>
      <c r="AH271" s="151">
        <v>0</v>
      </c>
      <c r="AI271" s="151"/>
      <c r="AJ271" s="151"/>
      <c r="AK271" s="151"/>
      <c r="AL271" s="151"/>
      <c r="AM271" s="151"/>
      <c r="AN271" s="151"/>
      <c r="AO271" s="151"/>
      <c r="AP271" s="151"/>
      <c r="AQ271" s="151"/>
      <c r="AR271" s="151"/>
      <c r="AS271" s="151"/>
      <c r="AT271" s="151"/>
      <c r="AU271" s="151"/>
      <c r="AV271" s="151"/>
      <c r="AW271" s="151"/>
      <c r="AX271" s="151"/>
      <c r="AY271" s="151"/>
      <c r="AZ271" s="151"/>
      <c r="BA271" s="151"/>
      <c r="BB271" s="151"/>
      <c r="BC271" s="151"/>
      <c r="BD271" s="151"/>
      <c r="BE271" s="151"/>
      <c r="BF271" s="151"/>
      <c r="BG271" s="151"/>
      <c r="BH271" s="151"/>
    </row>
    <row r="272" spans="1:60" outlineLevel="1" x14ac:dyDescent="0.2">
      <c r="A272" s="158"/>
      <c r="B272" s="159"/>
      <c r="C272" s="193" t="s">
        <v>155</v>
      </c>
      <c r="D272" s="165"/>
      <c r="E272" s="166">
        <v>27.86</v>
      </c>
      <c r="F272" s="161"/>
      <c r="G272" s="161"/>
      <c r="H272" s="161"/>
      <c r="I272" s="161"/>
      <c r="J272" s="161"/>
      <c r="K272" s="161"/>
      <c r="L272" s="161"/>
      <c r="M272" s="161"/>
      <c r="N272" s="161"/>
      <c r="O272" s="161"/>
      <c r="P272" s="161"/>
      <c r="Q272" s="161"/>
      <c r="R272" s="161"/>
      <c r="S272" s="161"/>
      <c r="T272" s="161"/>
      <c r="U272" s="161"/>
      <c r="V272" s="161"/>
      <c r="W272" s="161"/>
      <c r="X272" s="151"/>
      <c r="Y272" s="151"/>
      <c r="Z272" s="151"/>
      <c r="AA272" s="151"/>
      <c r="AB272" s="151"/>
      <c r="AC272" s="151"/>
      <c r="AD272" s="151"/>
      <c r="AE272" s="151"/>
      <c r="AF272" s="151"/>
      <c r="AG272" s="151" t="s">
        <v>139</v>
      </c>
      <c r="AH272" s="151">
        <v>1</v>
      </c>
      <c r="AI272" s="151"/>
      <c r="AJ272" s="151"/>
      <c r="AK272" s="151"/>
      <c r="AL272" s="151"/>
      <c r="AM272" s="151"/>
      <c r="AN272" s="151"/>
      <c r="AO272" s="151"/>
      <c r="AP272" s="151"/>
      <c r="AQ272" s="151"/>
      <c r="AR272" s="151"/>
      <c r="AS272" s="151"/>
      <c r="AT272" s="151"/>
      <c r="AU272" s="151"/>
      <c r="AV272" s="151"/>
      <c r="AW272" s="151"/>
      <c r="AX272" s="151"/>
      <c r="AY272" s="151"/>
      <c r="AZ272" s="151"/>
      <c r="BA272" s="151"/>
      <c r="BB272" s="151"/>
      <c r="BC272" s="151"/>
      <c r="BD272" s="151"/>
      <c r="BE272" s="151"/>
      <c r="BF272" s="151"/>
      <c r="BG272" s="151"/>
      <c r="BH272" s="151"/>
    </row>
    <row r="273" spans="1:60" x14ac:dyDescent="0.2">
      <c r="A273" s="168" t="s">
        <v>128</v>
      </c>
      <c r="B273" s="169" t="s">
        <v>94</v>
      </c>
      <c r="C273" s="190" t="s">
        <v>95</v>
      </c>
      <c r="D273" s="170"/>
      <c r="E273" s="171"/>
      <c r="F273" s="172"/>
      <c r="G273" s="172">
        <f>SUMIF(AG274:AG303,"&lt;&gt;NOR",G274:G303)</f>
        <v>0</v>
      </c>
      <c r="H273" s="172"/>
      <c r="I273" s="172">
        <f>SUM(I274:I303)</f>
        <v>0</v>
      </c>
      <c r="J273" s="172"/>
      <c r="K273" s="172">
        <f>SUM(K274:K303)</f>
        <v>0</v>
      </c>
      <c r="L273" s="172"/>
      <c r="M273" s="172">
        <f>SUM(M274:M303)</f>
        <v>0</v>
      </c>
      <c r="N273" s="172"/>
      <c r="O273" s="172">
        <f>SUM(O274:O303)</f>
        <v>0.09</v>
      </c>
      <c r="P273" s="172"/>
      <c r="Q273" s="172">
        <f>SUM(Q274:Q303)</f>
        <v>0</v>
      </c>
      <c r="R273" s="172"/>
      <c r="S273" s="172"/>
      <c r="T273" s="173"/>
      <c r="U273" s="167"/>
      <c r="V273" s="167">
        <f>SUM(V274:V303)</f>
        <v>0</v>
      </c>
      <c r="W273" s="167"/>
      <c r="AG273" t="s">
        <v>129</v>
      </c>
    </row>
    <row r="274" spans="1:60" outlineLevel="1" x14ac:dyDescent="0.2">
      <c r="A274" s="174">
        <v>31</v>
      </c>
      <c r="B274" s="175" t="s">
        <v>329</v>
      </c>
      <c r="C274" s="191" t="s">
        <v>330</v>
      </c>
      <c r="D274" s="176" t="s">
        <v>132</v>
      </c>
      <c r="E274" s="177">
        <v>302.81</v>
      </c>
      <c r="F274" s="178"/>
      <c r="G274" s="179">
        <f>ROUND(E274*F274,2)</f>
        <v>0</v>
      </c>
      <c r="H274" s="178"/>
      <c r="I274" s="179">
        <f>ROUND(E274*H274,2)</f>
        <v>0</v>
      </c>
      <c r="J274" s="178"/>
      <c r="K274" s="179">
        <f>ROUND(E274*J274,2)</f>
        <v>0</v>
      </c>
      <c r="L274" s="179">
        <v>21</v>
      </c>
      <c r="M274" s="179">
        <f>G274*(1+L274/100)</f>
        <v>0</v>
      </c>
      <c r="N274" s="179">
        <v>1.2999999999999999E-4</v>
      </c>
      <c r="O274" s="179">
        <f>ROUND(E274*N274,2)</f>
        <v>0.04</v>
      </c>
      <c r="P274" s="179">
        <v>0</v>
      </c>
      <c r="Q274" s="179">
        <f>ROUND(E274*P274,2)</f>
        <v>0</v>
      </c>
      <c r="R274" s="179"/>
      <c r="S274" s="179" t="s">
        <v>134</v>
      </c>
      <c r="T274" s="180" t="s">
        <v>159</v>
      </c>
      <c r="U274" s="161">
        <v>0</v>
      </c>
      <c r="V274" s="161">
        <f>ROUND(E274*U274,2)</f>
        <v>0</v>
      </c>
      <c r="W274" s="161"/>
      <c r="X274" s="151"/>
      <c r="Y274" s="151"/>
      <c r="Z274" s="151"/>
      <c r="AA274" s="151"/>
      <c r="AB274" s="151"/>
      <c r="AC274" s="151"/>
      <c r="AD274" s="151"/>
      <c r="AE274" s="151"/>
      <c r="AF274" s="151"/>
      <c r="AG274" s="151" t="s">
        <v>135</v>
      </c>
      <c r="AH274" s="151"/>
      <c r="AI274" s="151"/>
      <c r="AJ274" s="151"/>
      <c r="AK274" s="151"/>
      <c r="AL274" s="151"/>
      <c r="AM274" s="151"/>
      <c r="AN274" s="151"/>
      <c r="AO274" s="151"/>
      <c r="AP274" s="151"/>
      <c r="AQ274" s="151"/>
      <c r="AR274" s="151"/>
      <c r="AS274" s="151"/>
      <c r="AT274" s="151"/>
      <c r="AU274" s="151"/>
      <c r="AV274" s="151"/>
      <c r="AW274" s="151"/>
      <c r="AX274" s="151"/>
      <c r="AY274" s="151"/>
      <c r="AZ274" s="151"/>
      <c r="BA274" s="151"/>
      <c r="BB274" s="151"/>
      <c r="BC274" s="151"/>
      <c r="BD274" s="151"/>
      <c r="BE274" s="151"/>
      <c r="BF274" s="151"/>
      <c r="BG274" s="151"/>
      <c r="BH274" s="151"/>
    </row>
    <row r="275" spans="1:60" outlineLevel="1" x14ac:dyDescent="0.2">
      <c r="A275" s="158"/>
      <c r="B275" s="159"/>
      <c r="C275" s="192" t="s">
        <v>167</v>
      </c>
      <c r="D275" s="163"/>
      <c r="E275" s="164"/>
      <c r="F275" s="161"/>
      <c r="G275" s="161"/>
      <c r="H275" s="161"/>
      <c r="I275" s="161"/>
      <c r="J275" s="161"/>
      <c r="K275" s="161"/>
      <c r="L275" s="161"/>
      <c r="M275" s="161"/>
      <c r="N275" s="161"/>
      <c r="O275" s="161"/>
      <c r="P275" s="161"/>
      <c r="Q275" s="161"/>
      <c r="R275" s="161"/>
      <c r="S275" s="161"/>
      <c r="T275" s="161"/>
      <c r="U275" s="161"/>
      <c r="V275" s="161"/>
      <c r="W275" s="161"/>
      <c r="X275" s="151"/>
      <c r="Y275" s="151"/>
      <c r="Z275" s="151"/>
      <c r="AA275" s="151"/>
      <c r="AB275" s="151"/>
      <c r="AC275" s="151"/>
      <c r="AD275" s="151"/>
      <c r="AE275" s="151"/>
      <c r="AF275" s="151"/>
      <c r="AG275" s="151" t="s">
        <v>139</v>
      </c>
      <c r="AH275" s="151">
        <v>0</v>
      </c>
      <c r="AI275" s="151"/>
      <c r="AJ275" s="151"/>
      <c r="AK275" s="151"/>
      <c r="AL275" s="151"/>
      <c r="AM275" s="151"/>
      <c r="AN275" s="151"/>
      <c r="AO275" s="151"/>
      <c r="AP275" s="151"/>
      <c r="AQ275" s="151"/>
      <c r="AR275" s="151"/>
      <c r="AS275" s="151"/>
      <c r="AT275" s="151"/>
      <c r="AU275" s="151"/>
      <c r="AV275" s="151"/>
      <c r="AW275" s="151"/>
      <c r="AX275" s="151"/>
      <c r="AY275" s="151"/>
      <c r="AZ275" s="151"/>
      <c r="BA275" s="151"/>
      <c r="BB275" s="151"/>
      <c r="BC275" s="151"/>
      <c r="BD275" s="151"/>
      <c r="BE275" s="151"/>
      <c r="BF275" s="151"/>
      <c r="BG275" s="151"/>
      <c r="BH275" s="151"/>
    </row>
    <row r="276" spans="1:60" outlineLevel="1" x14ac:dyDescent="0.2">
      <c r="A276" s="158"/>
      <c r="B276" s="159"/>
      <c r="C276" s="192" t="s">
        <v>331</v>
      </c>
      <c r="D276" s="163"/>
      <c r="E276" s="164"/>
      <c r="F276" s="161"/>
      <c r="G276" s="161"/>
      <c r="H276" s="161"/>
      <c r="I276" s="161"/>
      <c r="J276" s="161"/>
      <c r="K276" s="161"/>
      <c r="L276" s="161"/>
      <c r="M276" s="161"/>
      <c r="N276" s="161"/>
      <c r="O276" s="161"/>
      <c r="P276" s="161"/>
      <c r="Q276" s="161"/>
      <c r="R276" s="161"/>
      <c r="S276" s="161"/>
      <c r="T276" s="161"/>
      <c r="U276" s="161"/>
      <c r="V276" s="161"/>
      <c r="W276" s="161"/>
      <c r="X276" s="151"/>
      <c r="Y276" s="151"/>
      <c r="Z276" s="151"/>
      <c r="AA276" s="151"/>
      <c r="AB276" s="151"/>
      <c r="AC276" s="151"/>
      <c r="AD276" s="151"/>
      <c r="AE276" s="151"/>
      <c r="AF276" s="151"/>
      <c r="AG276" s="151" t="s">
        <v>139</v>
      </c>
      <c r="AH276" s="151">
        <v>0</v>
      </c>
      <c r="AI276" s="151"/>
      <c r="AJ276" s="151"/>
      <c r="AK276" s="151"/>
      <c r="AL276" s="151"/>
      <c r="AM276" s="151"/>
      <c r="AN276" s="151"/>
      <c r="AO276" s="151"/>
      <c r="AP276" s="151"/>
      <c r="AQ276" s="151"/>
      <c r="AR276" s="151"/>
      <c r="AS276" s="151"/>
      <c r="AT276" s="151"/>
      <c r="AU276" s="151"/>
      <c r="AV276" s="151"/>
      <c r="AW276" s="151"/>
      <c r="AX276" s="151"/>
      <c r="AY276" s="151"/>
      <c r="AZ276" s="151"/>
      <c r="BA276" s="151"/>
      <c r="BB276" s="151"/>
      <c r="BC276" s="151"/>
      <c r="BD276" s="151"/>
      <c r="BE276" s="151"/>
      <c r="BF276" s="151"/>
      <c r="BG276" s="151"/>
      <c r="BH276" s="151"/>
    </row>
    <row r="277" spans="1:60" outlineLevel="1" x14ac:dyDescent="0.2">
      <c r="A277" s="158"/>
      <c r="B277" s="159"/>
      <c r="C277" s="192" t="s">
        <v>168</v>
      </c>
      <c r="D277" s="163"/>
      <c r="E277" s="164"/>
      <c r="F277" s="161"/>
      <c r="G277" s="161"/>
      <c r="H277" s="161"/>
      <c r="I277" s="161"/>
      <c r="J277" s="161"/>
      <c r="K277" s="161"/>
      <c r="L277" s="161"/>
      <c r="M277" s="161"/>
      <c r="N277" s="161"/>
      <c r="O277" s="161"/>
      <c r="P277" s="161"/>
      <c r="Q277" s="161"/>
      <c r="R277" s="161"/>
      <c r="S277" s="161"/>
      <c r="T277" s="161"/>
      <c r="U277" s="161"/>
      <c r="V277" s="161"/>
      <c r="W277" s="161"/>
      <c r="X277" s="151"/>
      <c r="Y277" s="151"/>
      <c r="Z277" s="151"/>
      <c r="AA277" s="151"/>
      <c r="AB277" s="151"/>
      <c r="AC277" s="151"/>
      <c r="AD277" s="151"/>
      <c r="AE277" s="151"/>
      <c r="AF277" s="151"/>
      <c r="AG277" s="151" t="s">
        <v>139</v>
      </c>
      <c r="AH277" s="151">
        <v>0</v>
      </c>
      <c r="AI277" s="151"/>
      <c r="AJ277" s="151"/>
      <c r="AK277" s="151"/>
      <c r="AL277" s="151"/>
      <c r="AM277" s="151"/>
      <c r="AN277" s="151"/>
      <c r="AO277" s="151"/>
      <c r="AP277" s="151"/>
      <c r="AQ277" s="151"/>
      <c r="AR277" s="151"/>
      <c r="AS277" s="151"/>
      <c r="AT277" s="151"/>
      <c r="AU277" s="151"/>
      <c r="AV277" s="151"/>
      <c r="AW277" s="151"/>
      <c r="AX277" s="151"/>
      <c r="AY277" s="151"/>
      <c r="AZ277" s="151"/>
      <c r="BA277" s="151"/>
      <c r="BB277" s="151"/>
      <c r="BC277" s="151"/>
      <c r="BD277" s="151"/>
      <c r="BE277" s="151"/>
      <c r="BF277" s="151"/>
      <c r="BG277" s="151"/>
      <c r="BH277" s="151"/>
    </row>
    <row r="278" spans="1:60" outlineLevel="1" x14ac:dyDescent="0.2">
      <c r="A278" s="158"/>
      <c r="B278" s="159"/>
      <c r="C278" s="192" t="s">
        <v>169</v>
      </c>
      <c r="D278" s="163"/>
      <c r="E278" s="164">
        <v>37</v>
      </c>
      <c r="F278" s="161"/>
      <c r="G278" s="161"/>
      <c r="H278" s="161"/>
      <c r="I278" s="161"/>
      <c r="J278" s="161"/>
      <c r="K278" s="161"/>
      <c r="L278" s="161"/>
      <c r="M278" s="161"/>
      <c r="N278" s="161"/>
      <c r="O278" s="161"/>
      <c r="P278" s="161"/>
      <c r="Q278" s="161"/>
      <c r="R278" s="161"/>
      <c r="S278" s="161"/>
      <c r="T278" s="161"/>
      <c r="U278" s="161"/>
      <c r="V278" s="161"/>
      <c r="W278" s="161"/>
      <c r="X278" s="151"/>
      <c r="Y278" s="151"/>
      <c r="Z278" s="151"/>
      <c r="AA278" s="151"/>
      <c r="AB278" s="151"/>
      <c r="AC278" s="151"/>
      <c r="AD278" s="151"/>
      <c r="AE278" s="151"/>
      <c r="AF278" s="151"/>
      <c r="AG278" s="151" t="s">
        <v>139</v>
      </c>
      <c r="AH278" s="151">
        <v>0</v>
      </c>
      <c r="AI278" s="151"/>
      <c r="AJ278" s="151"/>
      <c r="AK278" s="151"/>
      <c r="AL278" s="151"/>
      <c r="AM278" s="151"/>
      <c r="AN278" s="151"/>
      <c r="AO278" s="151"/>
      <c r="AP278" s="151"/>
      <c r="AQ278" s="151"/>
      <c r="AR278" s="151"/>
      <c r="AS278" s="151"/>
      <c r="AT278" s="151"/>
      <c r="AU278" s="151"/>
      <c r="AV278" s="151"/>
      <c r="AW278" s="151"/>
      <c r="AX278" s="151"/>
      <c r="AY278" s="151"/>
      <c r="AZ278" s="151"/>
      <c r="BA278" s="151"/>
      <c r="BB278" s="151"/>
      <c r="BC278" s="151"/>
      <c r="BD278" s="151"/>
      <c r="BE278" s="151"/>
      <c r="BF278" s="151"/>
      <c r="BG278" s="151"/>
      <c r="BH278" s="151"/>
    </row>
    <row r="279" spans="1:60" outlineLevel="1" x14ac:dyDescent="0.2">
      <c r="A279" s="158"/>
      <c r="B279" s="159"/>
      <c r="C279" s="192" t="s">
        <v>170</v>
      </c>
      <c r="D279" s="163"/>
      <c r="E279" s="164"/>
      <c r="F279" s="161"/>
      <c r="G279" s="161"/>
      <c r="H279" s="161"/>
      <c r="I279" s="161"/>
      <c r="J279" s="161"/>
      <c r="K279" s="161"/>
      <c r="L279" s="161"/>
      <c r="M279" s="161"/>
      <c r="N279" s="161"/>
      <c r="O279" s="161"/>
      <c r="P279" s="161"/>
      <c r="Q279" s="161"/>
      <c r="R279" s="161"/>
      <c r="S279" s="161"/>
      <c r="T279" s="161"/>
      <c r="U279" s="161"/>
      <c r="V279" s="161"/>
      <c r="W279" s="161"/>
      <c r="X279" s="151"/>
      <c r="Y279" s="151"/>
      <c r="Z279" s="151"/>
      <c r="AA279" s="151"/>
      <c r="AB279" s="151"/>
      <c r="AC279" s="151"/>
      <c r="AD279" s="151"/>
      <c r="AE279" s="151"/>
      <c r="AF279" s="151"/>
      <c r="AG279" s="151" t="s">
        <v>139</v>
      </c>
      <c r="AH279" s="151">
        <v>0</v>
      </c>
      <c r="AI279" s="151"/>
      <c r="AJ279" s="151"/>
      <c r="AK279" s="151"/>
      <c r="AL279" s="151"/>
      <c r="AM279" s="151"/>
      <c r="AN279" s="151"/>
      <c r="AO279" s="151"/>
      <c r="AP279" s="151"/>
      <c r="AQ279" s="151"/>
      <c r="AR279" s="151"/>
      <c r="AS279" s="151"/>
      <c r="AT279" s="151"/>
      <c r="AU279" s="151"/>
      <c r="AV279" s="151"/>
      <c r="AW279" s="151"/>
      <c r="AX279" s="151"/>
      <c r="AY279" s="151"/>
      <c r="AZ279" s="151"/>
      <c r="BA279" s="151"/>
      <c r="BB279" s="151"/>
      <c r="BC279" s="151"/>
      <c r="BD279" s="151"/>
      <c r="BE279" s="151"/>
      <c r="BF279" s="151"/>
      <c r="BG279" s="151"/>
      <c r="BH279" s="151"/>
    </row>
    <row r="280" spans="1:60" outlineLevel="1" x14ac:dyDescent="0.2">
      <c r="A280" s="158"/>
      <c r="B280" s="159"/>
      <c r="C280" s="192" t="s">
        <v>171</v>
      </c>
      <c r="D280" s="163"/>
      <c r="E280" s="164"/>
      <c r="F280" s="161"/>
      <c r="G280" s="161"/>
      <c r="H280" s="161"/>
      <c r="I280" s="161"/>
      <c r="J280" s="161"/>
      <c r="K280" s="161"/>
      <c r="L280" s="161"/>
      <c r="M280" s="161"/>
      <c r="N280" s="161"/>
      <c r="O280" s="161"/>
      <c r="P280" s="161"/>
      <c r="Q280" s="161"/>
      <c r="R280" s="161"/>
      <c r="S280" s="161"/>
      <c r="T280" s="161"/>
      <c r="U280" s="161"/>
      <c r="V280" s="161"/>
      <c r="W280" s="161"/>
      <c r="X280" s="151"/>
      <c r="Y280" s="151"/>
      <c r="Z280" s="151"/>
      <c r="AA280" s="151"/>
      <c r="AB280" s="151"/>
      <c r="AC280" s="151"/>
      <c r="AD280" s="151"/>
      <c r="AE280" s="151"/>
      <c r="AF280" s="151"/>
      <c r="AG280" s="151" t="s">
        <v>139</v>
      </c>
      <c r="AH280" s="151">
        <v>0</v>
      </c>
      <c r="AI280" s="151"/>
      <c r="AJ280" s="151"/>
      <c r="AK280" s="151"/>
      <c r="AL280" s="151"/>
      <c r="AM280" s="151"/>
      <c r="AN280" s="151"/>
      <c r="AO280" s="151"/>
      <c r="AP280" s="151"/>
      <c r="AQ280" s="151"/>
      <c r="AR280" s="151"/>
      <c r="AS280" s="151"/>
      <c r="AT280" s="151"/>
      <c r="AU280" s="151"/>
      <c r="AV280" s="151"/>
      <c r="AW280" s="151"/>
      <c r="AX280" s="151"/>
      <c r="AY280" s="151"/>
      <c r="AZ280" s="151"/>
      <c r="BA280" s="151"/>
      <c r="BB280" s="151"/>
      <c r="BC280" s="151"/>
      <c r="BD280" s="151"/>
      <c r="BE280" s="151"/>
      <c r="BF280" s="151"/>
      <c r="BG280" s="151"/>
      <c r="BH280" s="151"/>
    </row>
    <row r="281" spans="1:60" outlineLevel="1" x14ac:dyDescent="0.2">
      <c r="A281" s="158"/>
      <c r="B281" s="159"/>
      <c r="C281" s="192" t="s">
        <v>172</v>
      </c>
      <c r="D281" s="163"/>
      <c r="E281" s="164"/>
      <c r="F281" s="161"/>
      <c r="G281" s="161"/>
      <c r="H281" s="161"/>
      <c r="I281" s="161"/>
      <c r="J281" s="161"/>
      <c r="K281" s="161"/>
      <c r="L281" s="161"/>
      <c r="M281" s="161"/>
      <c r="N281" s="161"/>
      <c r="O281" s="161"/>
      <c r="P281" s="161"/>
      <c r="Q281" s="161"/>
      <c r="R281" s="161"/>
      <c r="S281" s="161"/>
      <c r="T281" s="161"/>
      <c r="U281" s="161"/>
      <c r="V281" s="161"/>
      <c r="W281" s="161"/>
      <c r="X281" s="151"/>
      <c r="Y281" s="151"/>
      <c r="Z281" s="151"/>
      <c r="AA281" s="151"/>
      <c r="AB281" s="151"/>
      <c r="AC281" s="151"/>
      <c r="AD281" s="151"/>
      <c r="AE281" s="151"/>
      <c r="AF281" s="151"/>
      <c r="AG281" s="151" t="s">
        <v>139</v>
      </c>
      <c r="AH281" s="151">
        <v>0</v>
      </c>
      <c r="AI281" s="151"/>
      <c r="AJ281" s="151"/>
      <c r="AK281" s="151"/>
      <c r="AL281" s="151"/>
      <c r="AM281" s="151"/>
      <c r="AN281" s="151"/>
      <c r="AO281" s="151"/>
      <c r="AP281" s="151"/>
      <c r="AQ281" s="151"/>
      <c r="AR281" s="151"/>
      <c r="AS281" s="151"/>
      <c r="AT281" s="151"/>
      <c r="AU281" s="151"/>
      <c r="AV281" s="151"/>
      <c r="AW281" s="151"/>
      <c r="AX281" s="151"/>
      <c r="AY281" s="151"/>
      <c r="AZ281" s="151"/>
      <c r="BA281" s="151"/>
      <c r="BB281" s="151"/>
      <c r="BC281" s="151"/>
      <c r="BD281" s="151"/>
      <c r="BE281" s="151"/>
      <c r="BF281" s="151"/>
      <c r="BG281" s="151"/>
      <c r="BH281" s="151"/>
    </row>
    <row r="282" spans="1:60" outlineLevel="1" x14ac:dyDescent="0.2">
      <c r="A282" s="158"/>
      <c r="B282" s="159"/>
      <c r="C282" s="193" t="s">
        <v>155</v>
      </c>
      <c r="D282" s="165"/>
      <c r="E282" s="166">
        <v>37</v>
      </c>
      <c r="F282" s="161"/>
      <c r="G282" s="161"/>
      <c r="H282" s="161"/>
      <c r="I282" s="161"/>
      <c r="J282" s="161"/>
      <c r="K282" s="161"/>
      <c r="L282" s="161"/>
      <c r="M282" s="161"/>
      <c r="N282" s="161"/>
      <c r="O282" s="161"/>
      <c r="P282" s="161"/>
      <c r="Q282" s="161"/>
      <c r="R282" s="161"/>
      <c r="S282" s="161"/>
      <c r="T282" s="161"/>
      <c r="U282" s="161"/>
      <c r="V282" s="161"/>
      <c r="W282" s="161"/>
      <c r="X282" s="151"/>
      <c r="Y282" s="151"/>
      <c r="Z282" s="151"/>
      <c r="AA282" s="151"/>
      <c r="AB282" s="151"/>
      <c r="AC282" s="151"/>
      <c r="AD282" s="151"/>
      <c r="AE282" s="151"/>
      <c r="AF282" s="151"/>
      <c r="AG282" s="151" t="s">
        <v>139</v>
      </c>
      <c r="AH282" s="151">
        <v>1</v>
      </c>
      <c r="AI282" s="151"/>
      <c r="AJ282" s="151"/>
      <c r="AK282" s="151"/>
      <c r="AL282" s="151"/>
      <c r="AM282" s="151"/>
      <c r="AN282" s="151"/>
      <c r="AO282" s="151"/>
      <c r="AP282" s="151"/>
      <c r="AQ282" s="151"/>
      <c r="AR282" s="151"/>
      <c r="AS282" s="151"/>
      <c r="AT282" s="151"/>
      <c r="AU282" s="151"/>
      <c r="AV282" s="151"/>
      <c r="AW282" s="151"/>
      <c r="AX282" s="151"/>
      <c r="AY282" s="151"/>
      <c r="AZ282" s="151"/>
      <c r="BA282" s="151"/>
      <c r="BB282" s="151"/>
      <c r="BC282" s="151"/>
      <c r="BD282" s="151"/>
      <c r="BE282" s="151"/>
      <c r="BF282" s="151"/>
      <c r="BG282" s="151"/>
      <c r="BH282" s="151"/>
    </row>
    <row r="283" spans="1:60" outlineLevel="1" x14ac:dyDescent="0.2">
      <c r="A283" s="158"/>
      <c r="B283" s="159"/>
      <c r="C283" s="192" t="s">
        <v>332</v>
      </c>
      <c r="D283" s="163"/>
      <c r="E283" s="164"/>
      <c r="F283" s="161"/>
      <c r="G283" s="161"/>
      <c r="H283" s="161"/>
      <c r="I283" s="161"/>
      <c r="J283" s="161"/>
      <c r="K283" s="161"/>
      <c r="L283" s="161"/>
      <c r="M283" s="161"/>
      <c r="N283" s="161"/>
      <c r="O283" s="161"/>
      <c r="P283" s="161"/>
      <c r="Q283" s="161"/>
      <c r="R283" s="161"/>
      <c r="S283" s="161"/>
      <c r="T283" s="161"/>
      <c r="U283" s="161"/>
      <c r="V283" s="161"/>
      <c r="W283" s="161"/>
      <c r="X283" s="151"/>
      <c r="Y283" s="151"/>
      <c r="Z283" s="151"/>
      <c r="AA283" s="151"/>
      <c r="AB283" s="151"/>
      <c r="AC283" s="151"/>
      <c r="AD283" s="151"/>
      <c r="AE283" s="151"/>
      <c r="AF283" s="151"/>
      <c r="AG283" s="151" t="s">
        <v>139</v>
      </c>
      <c r="AH283" s="151">
        <v>0</v>
      </c>
      <c r="AI283" s="151"/>
      <c r="AJ283" s="151"/>
      <c r="AK283" s="151"/>
      <c r="AL283" s="151"/>
      <c r="AM283" s="151"/>
      <c r="AN283" s="151"/>
      <c r="AO283" s="151"/>
      <c r="AP283" s="151"/>
      <c r="AQ283" s="151"/>
      <c r="AR283" s="151"/>
      <c r="AS283" s="151"/>
      <c r="AT283" s="151"/>
      <c r="AU283" s="151"/>
      <c r="AV283" s="151"/>
      <c r="AW283" s="151"/>
      <c r="AX283" s="151"/>
      <c r="AY283" s="151"/>
      <c r="AZ283" s="151"/>
      <c r="BA283" s="151"/>
      <c r="BB283" s="151"/>
      <c r="BC283" s="151"/>
      <c r="BD283" s="151"/>
      <c r="BE283" s="151"/>
      <c r="BF283" s="151"/>
      <c r="BG283" s="151"/>
      <c r="BH283" s="151"/>
    </row>
    <row r="284" spans="1:60" outlineLevel="1" x14ac:dyDescent="0.2">
      <c r="A284" s="158"/>
      <c r="B284" s="159"/>
      <c r="C284" s="192" t="s">
        <v>167</v>
      </c>
      <c r="D284" s="163"/>
      <c r="E284" s="164"/>
      <c r="F284" s="161"/>
      <c r="G284" s="161"/>
      <c r="H284" s="161"/>
      <c r="I284" s="161"/>
      <c r="J284" s="161"/>
      <c r="K284" s="161"/>
      <c r="L284" s="161"/>
      <c r="M284" s="161"/>
      <c r="N284" s="161"/>
      <c r="O284" s="161"/>
      <c r="P284" s="161"/>
      <c r="Q284" s="161"/>
      <c r="R284" s="161"/>
      <c r="S284" s="161"/>
      <c r="T284" s="161"/>
      <c r="U284" s="161"/>
      <c r="V284" s="161"/>
      <c r="W284" s="161"/>
      <c r="X284" s="151"/>
      <c r="Y284" s="151"/>
      <c r="Z284" s="151"/>
      <c r="AA284" s="151"/>
      <c r="AB284" s="151"/>
      <c r="AC284" s="151"/>
      <c r="AD284" s="151"/>
      <c r="AE284" s="151"/>
      <c r="AF284" s="151"/>
      <c r="AG284" s="151" t="s">
        <v>139</v>
      </c>
      <c r="AH284" s="151">
        <v>0</v>
      </c>
      <c r="AI284" s="151"/>
      <c r="AJ284" s="151"/>
      <c r="AK284" s="151"/>
      <c r="AL284" s="151"/>
      <c r="AM284" s="151"/>
      <c r="AN284" s="151"/>
      <c r="AO284" s="151"/>
      <c r="AP284" s="151"/>
      <c r="AQ284" s="151"/>
      <c r="AR284" s="151"/>
      <c r="AS284" s="151"/>
      <c r="AT284" s="151"/>
      <c r="AU284" s="151"/>
      <c r="AV284" s="151"/>
      <c r="AW284" s="151"/>
      <c r="AX284" s="151"/>
      <c r="AY284" s="151"/>
      <c r="AZ284" s="151"/>
      <c r="BA284" s="151"/>
      <c r="BB284" s="151"/>
      <c r="BC284" s="151"/>
      <c r="BD284" s="151"/>
      <c r="BE284" s="151"/>
      <c r="BF284" s="151"/>
      <c r="BG284" s="151"/>
      <c r="BH284" s="151"/>
    </row>
    <row r="285" spans="1:60" outlineLevel="1" x14ac:dyDescent="0.2">
      <c r="A285" s="158"/>
      <c r="B285" s="159"/>
      <c r="C285" s="192" t="s">
        <v>184</v>
      </c>
      <c r="D285" s="163"/>
      <c r="E285" s="164"/>
      <c r="F285" s="161"/>
      <c r="G285" s="161"/>
      <c r="H285" s="161"/>
      <c r="I285" s="161"/>
      <c r="J285" s="161"/>
      <c r="K285" s="161"/>
      <c r="L285" s="161"/>
      <c r="M285" s="161"/>
      <c r="N285" s="161"/>
      <c r="O285" s="161"/>
      <c r="P285" s="161"/>
      <c r="Q285" s="161"/>
      <c r="R285" s="161"/>
      <c r="S285" s="161"/>
      <c r="T285" s="161"/>
      <c r="U285" s="161"/>
      <c r="V285" s="161"/>
      <c r="W285" s="161"/>
      <c r="X285" s="151"/>
      <c r="Y285" s="151"/>
      <c r="Z285" s="151"/>
      <c r="AA285" s="151"/>
      <c r="AB285" s="151"/>
      <c r="AC285" s="151"/>
      <c r="AD285" s="151"/>
      <c r="AE285" s="151"/>
      <c r="AF285" s="151"/>
      <c r="AG285" s="151" t="s">
        <v>139</v>
      </c>
      <c r="AH285" s="151">
        <v>0</v>
      </c>
      <c r="AI285" s="151"/>
      <c r="AJ285" s="151"/>
      <c r="AK285" s="151"/>
      <c r="AL285" s="151"/>
      <c r="AM285" s="151"/>
      <c r="AN285" s="151"/>
      <c r="AO285" s="151"/>
      <c r="AP285" s="151"/>
      <c r="AQ285" s="151"/>
      <c r="AR285" s="151"/>
      <c r="AS285" s="151"/>
      <c r="AT285" s="151"/>
      <c r="AU285" s="151"/>
      <c r="AV285" s="151"/>
      <c r="AW285" s="151"/>
      <c r="AX285" s="151"/>
      <c r="AY285" s="151"/>
      <c r="AZ285" s="151"/>
      <c r="BA285" s="151"/>
      <c r="BB285" s="151"/>
      <c r="BC285" s="151"/>
      <c r="BD285" s="151"/>
      <c r="BE285" s="151"/>
      <c r="BF285" s="151"/>
      <c r="BG285" s="151"/>
      <c r="BH285" s="151"/>
    </row>
    <row r="286" spans="1:60" outlineLevel="1" x14ac:dyDescent="0.2">
      <c r="A286" s="158"/>
      <c r="B286" s="159"/>
      <c r="C286" s="192" t="s">
        <v>185</v>
      </c>
      <c r="D286" s="163"/>
      <c r="E286" s="164">
        <v>30.74</v>
      </c>
      <c r="F286" s="161"/>
      <c r="G286" s="161"/>
      <c r="H286" s="161"/>
      <c r="I286" s="161"/>
      <c r="J286" s="161"/>
      <c r="K286" s="161"/>
      <c r="L286" s="161"/>
      <c r="M286" s="161"/>
      <c r="N286" s="161"/>
      <c r="O286" s="161"/>
      <c r="P286" s="161"/>
      <c r="Q286" s="161"/>
      <c r="R286" s="161"/>
      <c r="S286" s="161"/>
      <c r="T286" s="161"/>
      <c r="U286" s="161"/>
      <c r="V286" s="161"/>
      <c r="W286" s="161"/>
      <c r="X286" s="151"/>
      <c r="Y286" s="151"/>
      <c r="Z286" s="151"/>
      <c r="AA286" s="151"/>
      <c r="AB286" s="151"/>
      <c r="AC286" s="151"/>
      <c r="AD286" s="151"/>
      <c r="AE286" s="151"/>
      <c r="AF286" s="151"/>
      <c r="AG286" s="151" t="s">
        <v>139</v>
      </c>
      <c r="AH286" s="151">
        <v>0</v>
      </c>
      <c r="AI286" s="151"/>
      <c r="AJ286" s="151"/>
      <c r="AK286" s="151"/>
      <c r="AL286" s="151"/>
      <c r="AM286" s="151"/>
      <c r="AN286" s="151"/>
      <c r="AO286" s="151"/>
      <c r="AP286" s="151"/>
      <c r="AQ286" s="151"/>
      <c r="AR286" s="151"/>
      <c r="AS286" s="151"/>
      <c r="AT286" s="151"/>
      <c r="AU286" s="151"/>
      <c r="AV286" s="151"/>
      <c r="AW286" s="151"/>
      <c r="AX286" s="151"/>
      <c r="AY286" s="151"/>
      <c r="AZ286" s="151"/>
      <c r="BA286" s="151"/>
      <c r="BB286" s="151"/>
      <c r="BC286" s="151"/>
      <c r="BD286" s="151"/>
      <c r="BE286" s="151"/>
      <c r="BF286" s="151"/>
      <c r="BG286" s="151"/>
      <c r="BH286" s="151"/>
    </row>
    <row r="287" spans="1:60" outlineLevel="1" x14ac:dyDescent="0.2">
      <c r="A287" s="158"/>
      <c r="B287" s="159"/>
      <c r="C287" s="192" t="s">
        <v>186</v>
      </c>
      <c r="D287" s="163"/>
      <c r="E287" s="164">
        <v>89.28</v>
      </c>
      <c r="F287" s="161"/>
      <c r="G287" s="161"/>
      <c r="H287" s="161"/>
      <c r="I287" s="161"/>
      <c r="J287" s="161"/>
      <c r="K287" s="161"/>
      <c r="L287" s="161"/>
      <c r="M287" s="161"/>
      <c r="N287" s="161"/>
      <c r="O287" s="161"/>
      <c r="P287" s="161"/>
      <c r="Q287" s="161"/>
      <c r="R287" s="161"/>
      <c r="S287" s="161"/>
      <c r="T287" s="161"/>
      <c r="U287" s="161"/>
      <c r="V287" s="161"/>
      <c r="W287" s="161"/>
      <c r="X287" s="151"/>
      <c r="Y287" s="151"/>
      <c r="Z287" s="151"/>
      <c r="AA287" s="151"/>
      <c r="AB287" s="151"/>
      <c r="AC287" s="151"/>
      <c r="AD287" s="151"/>
      <c r="AE287" s="151"/>
      <c r="AF287" s="151"/>
      <c r="AG287" s="151" t="s">
        <v>139</v>
      </c>
      <c r="AH287" s="151">
        <v>0</v>
      </c>
      <c r="AI287" s="151"/>
      <c r="AJ287" s="151"/>
      <c r="AK287" s="151"/>
      <c r="AL287" s="151"/>
      <c r="AM287" s="151"/>
      <c r="AN287" s="151"/>
      <c r="AO287" s="151"/>
      <c r="AP287" s="151"/>
      <c r="AQ287" s="151"/>
      <c r="AR287" s="151"/>
      <c r="AS287" s="151"/>
      <c r="AT287" s="151"/>
      <c r="AU287" s="151"/>
      <c r="AV287" s="151"/>
      <c r="AW287" s="151"/>
      <c r="AX287" s="151"/>
      <c r="AY287" s="151"/>
      <c r="AZ287" s="151"/>
      <c r="BA287" s="151"/>
      <c r="BB287" s="151"/>
      <c r="BC287" s="151"/>
      <c r="BD287" s="151"/>
      <c r="BE287" s="151"/>
      <c r="BF287" s="151"/>
      <c r="BG287" s="151"/>
      <c r="BH287" s="151"/>
    </row>
    <row r="288" spans="1:60" outlineLevel="1" x14ac:dyDescent="0.2">
      <c r="A288" s="158"/>
      <c r="B288" s="159"/>
      <c r="C288" s="192" t="s">
        <v>187</v>
      </c>
      <c r="D288" s="163"/>
      <c r="E288" s="164">
        <v>65.53</v>
      </c>
      <c r="F288" s="161"/>
      <c r="G288" s="161"/>
      <c r="H288" s="161"/>
      <c r="I288" s="161"/>
      <c r="J288" s="161"/>
      <c r="K288" s="161"/>
      <c r="L288" s="161"/>
      <c r="M288" s="161"/>
      <c r="N288" s="161"/>
      <c r="O288" s="161"/>
      <c r="P288" s="161"/>
      <c r="Q288" s="161"/>
      <c r="R288" s="161"/>
      <c r="S288" s="161"/>
      <c r="T288" s="161"/>
      <c r="U288" s="161"/>
      <c r="V288" s="161"/>
      <c r="W288" s="161"/>
      <c r="X288" s="151"/>
      <c r="Y288" s="151"/>
      <c r="Z288" s="151"/>
      <c r="AA288" s="151"/>
      <c r="AB288" s="151"/>
      <c r="AC288" s="151"/>
      <c r="AD288" s="151"/>
      <c r="AE288" s="151"/>
      <c r="AF288" s="151"/>
      <c r="AG288" s="151" t="s">
        <v>139</v>
      </c>
      <c r="AH288" s="151">
        <v>0</v>
      </c>
      <c r="AI288" s="151"/>
      <c r="AJ288" s="151"/>
      <c r="AK288" s="151"/>
      <c r="AL288" s="151"/>
      <c r="AM288" s="151"/>
      <c r="AN288" s="151"/>
      <c r="AO288" s="151"/>
      <c r="AP288" s="151"/>
      <c r="AQ288" s="151"/>
      <c r="AR288" s="151"/>
      <c r="AS288" s="151"/>
      <c r="AT288" s="151"/>
      <c r="AU288" s="151"/>
      <c r="AV288" s="151"/>
      <c r="AW288" s="151"/>
      <c r="AX288" s="151"/>
      <c r="AY288" s="151"/>
      <c r="AZ288" s="151"/>
      <c r="BA288" s="151"/>
      <c r="BB288" s="151"/>
      <c r="BC288" s="151"/>
      <c r="BD288" s="151"/>
      <c r="BE288" s="151"/>
      <c r="BF288" s="151"/>
      <c r="BG288" s="151"/>
      <c r="BH288" s="151"/>
    </row>
    <row r="289" spans="1:60" outlineLevel="1" x14ac:dyDescent="0.2">
      <c r="A289" s="158"/>
      <c r="B289" s="159"/>
      <c r="C289" s="192" t="s">
        <v>188</v>
      </c>
      <c r="D289" s="163"/>
      <c r="E289" s="164">
        <v>13.8</v>
      </c>
      <c r="F289" s="161"/>
      <c r="G289" s="161"/>
      <c r="H289" s="161"/>
      <c r="I289" s="161"/>
      <c r="J289" s="161"/>
      <c r="K289" s="161"/>
      <c r="L289" s="161"/>
      <c r="M289" s="161"/>
      <c r="N289" s="161"/>
      <c r="O289" s="161"/>
      <c r="P289" s="161"/>
      <c r="Q289" s="161"/>
      <c r="R289" s="161"/>
      <c r="S289" s="161"/>
      <c r="T289" s="161"/>
      <c r="U289" s="161"/>
      <c r="V289" s="161"/>
      <c r="W289" s="161"/>
      <c r="X289" s="151"/>
      <c r="Y289" s="151"/>
      <c r="Z289" s="151"/>
      <c r="AA289" s="151"/>
      <c r="AB289" s="151"/>
      <c r="AC289" s="151"/>
      <c r="AD289" s="151"/>
      <c r="AE289" s="151"/>
      <c r="AF289" s="151"/>
      <c r="AG289" s="151" t="s">
        <v>139</v>
      </c>
      <c r="AH289" s="151">
        <v>0</v>
      </c>
      <c r="AI289" s="151"/>
      <c r="AJ289" s="151"/>
      <c r="AK289" s="151"/>
      <c r="AL289" s="151"/>
      <c r="AM289" s="151"/>
      <c r="AN289" s="151"/>
      <c r="AO289" s="151"/>
      <c r="AP289" s="151"/>
      <c r="AQ289" s="151"/>
      <c r="AR289" s="151"/>
      <c r="AS289" s="151"/>
      <c r="AT289" s="151"/>
      <c r="AU289" s="151"/>
      <c r="AV289" s="151"/>
      <c r="AW289" s="151"/>
      <c r="AX289" s="151"/>
      <c r="AY289" s="151"/>
      <c r="AZ289" s="151"/>
      <c r="BA289" s="151"/>
      <c r="BB289" s="151"/>
      <c r="BC289" s="151"/>
      <c r="BD289" s="151"/>
      <c r="BE289" s="151"/>
      <c r="BF289" s="151"/>
      <c r="BG289" s="151"/>
      <c r="BH289" s="151"/>
    </row>
    <row r="290" spans="1:60" outlineLevel="1" x14ac:dyDescent="0.2">
      <c r="A290" s="158"/>
      <c r="B290" s="159"/>
      <c r="C290" s="192" t="s">
        <v>189</v>
      </c>
      <c r="D290" s="163"/>
      <c r="E290" s="164">
        <v>66.459999999999994</v>
      </c>
      <c r="F290" s="161"/>
      <c r="G290" s="161"/>
      <c r="H290" s="161"/>
      <c r="I290" s="161"/>
      <c r="J290" s="161"/>
      <c r="K290" s="161"/>
      <c r="L290" s="161"/>
      <c r="M290" s="161"/>
      <c r="N290" s="161"/>
      <c r="O290" s="161"/>
      <c r="P290" s="161"/>
      <c r="Q290" s="161"/>
      <c r="R290" s="161"/>
      <c r="S290" s="161"/>
      <c r="T290" s="161"/>
      <c r="U290" s="161"/>
      <c r="V290" s="161"/>
      <c r="W290" s="161"/>
      <c r="X290" s="151"/>
      <c r="Y290" s="151"/>
      <c r="Z290" s="151"/>
      <c r="AA290" s="151"/>
      <c r="AB290" s="151"/>
      <c r="AC290" s="151"/>
      <c r="AD290" s="151"/>
      <c r="AE290" s="151"/>
      <c r="AF290" s="151"/>
      <c r="AG290" s="151" t="s">
        <v>139</v>
      </c>
      <c r="AH290" s="151">
        <v>0</v>
      </c>
      <c r="AI290" s="151"/>
      <c r="AJ290" s="151"/>
      <c r="AK290" s="151"/>
      <c r="AL290" s="151"/>
      <c r="AM290" s="151"/>
      <c r="AN290" s="151"/>
      <c r="AO290" s="151"/>
      <c r="AP290" s="151"/>
      <c r="AQ290" s="151"/>
      <c r="AR290" s="151"/>
      <c r="AS290" s="151"/>
      <c r="AT290" s="151"/>
      <c r="AU290" s="151"/>
      <c r="AV290" s="151"/>
      <c r="AW290" s="151"/>
      <c r="AX290" s="151"/>
      <c r="AY290" s="151"/>
      <c r="AZ290" s="151"/>
      <c r="BA290" s="151"/>
      <c r="BB290" s="151"/>
      <c r="BC290" s="151"/>
      <c r="BD290" s="151"/>
      <c r="BE290" s="151"/>
      <c r="BF290" s="151"/>
      <c r="BG290" s="151"/>
      <c r="BH290" s="151"/>
    </row>
    <row r="291" spans="1:60" outlineLevel="1" x14ac:dyDescent="0.2">
      <c r="A291" s="158"/>
      <c r="B291" s="159"/>
      <c r="C291" s="192" t="s">
        <v>190</v>
      </c>
      <c r="D291" s="163"/>
      <c r="E291" s="164"/>
      <c r="F291" s="161"/>
      <c r="G291" s="161"/>
      <c r="H291" s="161"/>
      <c r="I291" s="161"/>
      <c r="J291" s="161"/>
      <c r="K291" s="161"/>
      <c r="L291" s="161"/>
      <c r="M291" s="161"/>
      <c r="N291" s="161"/>
      <c r="O291" s="161"/>
      <c r="P291" s="161"/>
      <c r="Q291" s="161"/>
      <c r="R291" s="161"/>
      <c r="S291" s="161"/>
      <c r="T291" s="161"/>
      <c r="U291" s="161"/>
      <c r="V291" s="161"/>
      <c r="W291" s="161"/>
      <c r="X291" s="151"/>
      <c r="Y291" s="151"/>
      <c r="Z291" s="151"/>
      <c r="AA291" s="151"/>
      <c r="AB291" s="151"/>
      <c r="AC291" s="151"/>
      <c r="AD291" s="151"/>
      <c r="AE291" s="151"/>
      <c r="AF291" s="151"/>
      <c r="AG291" s="151" t="s">
        <v>139</v>
      </c>
      <c r="AH291" s="151">
        <v>0</v>
      </c>
      <c r="AI291" s="151"/>
      <c r="AJ291" s="151"/>
      <c r="AK291" s="151"/>
      <c r="AL291" s="151"/>
      <c r="AM291" s="151"/>
      <c r="AN291" s="151"/>
      <c r="AO291" s="151"/>
      <c r="AP291" s="151"/>
      <c r="AQ291" s="151"/>
      <c r="AR291" s="151"/>
      <c r="AS291" s="151"/>
      <c r="AT291" s="151"/>
      <c r="AU291" s="151"/>
      <c r="AV291" s="151"/>
      <c r="AW291" s="151"/>
      <c r="AX291" s="151"/>
      <c r="AY291" s="151"/>
      <c r="AZ291" s="151"/>
      <c r="BA291" s="151"/>
      <c r="BB291" s="151"/>
      <c r="BC291" s="151"/>
      <c r="BD291" s="151"/>
      <c r="BE291" s="151"/>
      <c r="BF291" s="151"/>
      <c r="BG291" s="151"/>
      <c r="BH291" s="151"/>
    </row>
    <row r="292" spans="1:60" outlineLevel="1" x14ac:dyDescent="0.2">
      <c r="A292" s="158"/>
      <c r="B292" s="159"/>
      <c r="C292" s="192" t="s">
        <v>191</v>
      </c>
      <c r="D292" s="163"/>
      <c r="E292" s="164"/>
      <c r="F292" s="161"/>
      <c r="G292" s="161"/>
      <c r="H292" s="161"/>
      <c r="I292" s="161"/>
      <c r="J292" s="161"/>
      <c r="K292" s="161"/>
      <c r="L292" s="161"/>
      <c r="M292" s="161"/>
      <c r="N292" s="161"/>
      <c r="O292" s="161"/>
      <c r="P292" s="161"/>
      <c r="Q292" s="161"/>
      <c r="R292" s="161"/>
      <c r="S292" s="161"/>
      <c r="T292" s="161"/>
      <c r="U292" s="161"/>
      <c r="V292" s="161"/>
      <c r="W292" s="161"/>
      <c r="X292" s="151"/>
      <c r="Y292" s="151"/>
      <c r="Z292" s="151"/>
      <c r="AA292" s="151"/>
      <c r="AB292" s="151"/>
      <c r="AC292" s="151"/>
      <c r="AD292" s="151"/>
      <c r="AE292" s="151"/>
      <c r="AF292" s="151"/>
      <c r="AG292" s="151" t="s">
        <v>139</v>
      </c>
      <c r="AH292" s="151">
        <v>0</v>
      </c>
      <c r="AI292" s="151"/>
      <c r="AJ292" s="151"/>
      <c r="AK292" s="151"/>
      <c r="AL292" s="151"/>
      <c r="AM292" s="151"/>
      <c r="AN292" s="151"/>
      <c r="AO292" s="151"/>
      <c r="AP292" s="151"/>
      <c r="AQ292" s="151"/>
      <c r="AR292" s="151"/>
      <c r="AS292" s="151"/>
      <c r="AT292" s="151"/>
      <c r="AU292" s="151"/>
      <c r="AV292" s="151"/>
      <c r="AW292" s="151"/>
      <c r="AX292" s="151"/>
      <c r="AY292" s="151"/>
      <c r="AZ292" s="151"/>
      <c r="BA292" s="151"/>
      <c r="BB292" s="151"/>
      <c r="BC292" s="151"/>
      <c r="BD292" s="151"/>
      <c r="BE292" s="151"/>
      <c r="BF292" s="151"/>
      <c r="BG292" s="151"/>
      <c r="BH292" s="151"/>
    </row>
    <row r="293" spans="1:60" outlineLevel="1" x14ac:dyDescent="0.2">
      <c r="A293" s="158"/>
      <c r="B293" s="159"/>
      <c r="C293" s="192" t="s">
        <v>192</v>
      </c>
      <c r="D293" s="163"/>
      <c r="E293" s="164"/>
      <c r="F293" s="161"/>
      <c r="G293" s="161"/>
      <c r="H293" s="161"/>
      <c r="I293" s="161"/>
      <c r="J293" s="161"/>
      <c r="K293" s="161"/>
      <c r="L293" s="161"/>
      <c r="M293" s="161"/>
      <c r="N293" s="161"/>
      <c r="O293" s="161"/>
      <c r="P293" s="161"/>
      <c r="Q293" s="161"/>
      <c r="R293" s="161"/>
      <c r="S293" s="161"/>
      <c r="T293" s="161"/>
      <c r="U293" s="161"/>
      <c r="V293" s="161"/>
      <c r="W293" s="161"/>
      <c r="X293" s="151"/>
      <c r="Y293" s="151"/>
      <c r="Z293" s="151"/>
      <c r="AA293" s="151"/>
      <c r="AB293" s="151"/>
      <c r="AC293" s="151"/>
      <c r="AD293" s="151"/>
      <c r="AE293" s="151"/>
      <c r="AF293" s="151"/>
      <c r="AG293" s="151" t="s">
        <v>139</v>
      </c>
      <c r="AH293" s="151">
        <v>0</v>
      </c>
      <c r="AI293" s="151"/>
      <c r="AJ293" s="151"/>
      <c r="AK293" s="151"/>
      <c r="AL293" s="151"/>
      <c r="AM293" s="151"/>
      <c r="AN293" s="151"/>
      <c r="AO293" s="151"/>
      <c r="AP293" s="151"/>
      <c r="AQ293" s="151"/>
      <c r="AR293" s="151"/>
      <c r="AS293" s="151"/>
      <c r="AT293" s="151"/>
      <c r="AU293" s="151"/>
      <c r="AV293" s="151"/>
      <c r="AW293" s="151"/>
      <c r="AX293" s="151"/>
      <c r="AY293" s="151"/>
      <c r="AZ293" s="151"/>
      <c r="BA293" s="151"/>
      <c r="BB293" s="151"/>
      <c r="BC293" s="151"/>
      <c r="BD293" s="151"/>
      <c r="BE293" s="151"/>
      <c r="BF293" s="151"/>
      <c r="BG293" s="151"/>
      <c r="BH293" s="151"/>
    </row>
    <row r="294" spans="1:60" outlineLevel="1" x14ac:dyDescent="0.2">
      <c r="A294" s="158"/>
      <c r="B294" s="159"/>
      <c r="C294" s="192" t="s">
        <v>193</v>
      </c>
      <c r="D294" s="163"/>
      <c r="E294" s="164"/>
      <c r="F294" s="161"/>
      <c r="G294" s="161"/>
      <c r="H294" s="161"/>
      <c r="I294" s="161"/>
      <c r="J294" s="161"/>
      <c r="K294" s="161"/>
      <c r="L294" s="161"/>
      <c r="M294" s="161"/>
      <c r="N294" s="161"/>
      <c r="O294" s="161"/>
      <c r="P294" s="161"/>
      <c r="Q294" s="161"/>
      <c r="R294" s="161"/>
      <c r="S294" s="161"/>
      <c r="T294" s="161"/>
      <c r="U294" s="161"/>
      <c r="V294" s="161"/>
      <c r="W294" s="161"/>
      <c r="X294" s="151"/>
      <c r="Y294" s="151"/>
      <c r="Z294" s="151"/>
      <c r="AA294" s="151"/>
      <c r="AB294" s="151"/>
      <c r="AC294" s="151"/>
      <c r="AD294" s="151"/>
      <c r="AE294" s="151"/>
      <c r="AF294" s="151"/>
      <c r="AG294" s="151" t="s">
        <v>139</v>
      </c>
      <c r="AH294" s="151">
        <v>0</v>
      </c>
      <c r="AI294" s="151"/>
      <c r="AJ294" s="151"/>
      <c r="AK294" s="151"/>
      <c r="AL294" s="151"/>
      <c r="AM294" s="151"/>
      <c r="AN294" s="151"/>
      <c r="AO294" s="151"/>
      <c r="AP294" s="151"/>
      <c r="AQ294" s="151"/>
      <c r="AR294" s="151"/>
      <c r="AS294" s="151"/>
      <c r="AT294" s="151"/>
      <c r="AU294" s="151"/>
      <c r="AV294" s="151"/>
      <c r="AW294" s="151"/>
      <c r="AX294" s="151"/>
      <c r="AY294" s="151"/>
      <c r="AZ294" s="151"/>
      <c r="BA294" s="151"/>
      <c r="BB294" s="151"/>
      <c r="BC294" s="151"/>
      <c r="BD294" s="151"/>
      <c r="BE294" s="151"/>
      <c r="BF294" s="151"/>
      <c r="BG294" s="151"/>
      <c r="BH294" s="151"/>
    </row>
    <row r="295" spans="1:60" outlineLevel="1" x14ac:dyDescent="0.2">
      <c r="A295" s="158"/>
      <c r="B295" s="159"/>
      <c r="C295" s="192" t="s">
        <v>194</v>
      </c>
      <c r="D295" s="163"/>
      <c r="E295" s="164"/>
      <c r="F295" s="161"/>
      <c r="G295" s="161"/>
      <c r="H295" s="161"/>
      <c r="I295" s="161"/>
      <c r="J295" s="161"/>
      <c r="K295" s="161"/>
      <c r="L295" s="161"/>
      <c r="M295" s="161"/>
      <c r="N295" s="161"/>
      <c r="O295" s="161"/>
      <c r="P295" s="161"/>
      <c r="Q295" s="161"/>
      <c r="R295" s="161"/>
      <c r="S295" s="161"/>
      <c r="T295" s="161"/>
      <c r="U295" s="161"/>
      <c r="V295" s="161"/>
      <c r="W295" s="161"/>
      <c r="X295" s="151"/>
      <c r="Y295" s="151"/>
      <c r="Z295" s="151"/>
      <c r="AA295" s="151"/>
      <c r="AB295" s="151"/>
      <c r="AC295" s="151"/>
      <c r="AD295" s="151"/>
      <c r="AE295" s="151"/>
      <c r="AF295" s="151"/>
      <c r="AG295" s="151" t="s">
        <v>139</v>
      </c>
      <c r="AH295" s="151">
        <v>0</v>
      </c>
      <c r="AI295" s="151"/>
      <c r="AJ295" s="151"/>
      <c r="AK295" s="151"/>
      <c r="AL295" s="151"/>
      <c r="AM295" s="151"/>
      <c r="AN295" s="151"/>
      <c r="AO295" s="151"/>
      <c r="AP295" s="151"/>
      <c r="AQ295" s="151"/>
      <c r="AR295" s="151"/>
      <c r="AS295" s="151"/>
      <c r="AT295" s="151"/>
      <c r="AU295" s="151"/>
      <c r="AV295" s="151"/>
      <c r="AW295" s="151"/>
      <c r="AX295" s="151"/>
      <c r="AY295" s="151"/>
      <c r="AZ295" s="151"/>
      <c r="BA295" s="151"/>
      <c r="BB295" s="151"/>
      <c r="BC295" s="151"/>
      <c r="BD295" s="151"/>
      <c r="BE295" s="151"/>
      <c r="BF295" s="151"/>
      <c r="BG295" s="151"/>
      <c r="BH295" s="151"/>
    </row>
    <row r="296" spans="1:60" outlineLevel="1" x14ac:dyDescent="0.2">
      <c r="A296" s="158"/>
      <c r="B296" s="159"/>
      <c r="C296" s="192" t="s">
        <v>195</v>
      </c>
      <c r="D296" s="163"/>
      <c r="E296" s="164"/>
      <c r="F296" s="161"/>
      <c r="G296" s="161"/>
      <c r="H296" s="161"/>
      <c r="I296" s="161"/>
      <c r="J296" s="161"/>
      <c r="K296" s="161"/>
      <c r="L296" s="161"/>
      <c r="M296" s="161"/>
      <c r="N296" s="161"/>
      <c r="O296" s="161"/>
      <c r="P296" s="161"/>
      <c r="Q296" s="161"/>
      <c r="R296" s="161"/>
      <c r="S296" s="161"/>
      <c r="T296" s="161"/>
      <c r="U296" s="161"/>
      <c r="V296" s="161"/>
      <c r="W296" s="161"/>
      <c r="X296" s="151"/>
      <c r="Y296" s="151"/>
      <c r="Z296" s="151"/>
      <c r="AA296" s="151"/>
      <c r="AB296" s="151"/>
      <c r="AC296" s="151"/>
      <c r="AD296" s="151"/>
      <c r="AE296" s="151"/>
      <c r="AF296" s="151"/>
      <c r="AG296" s="151" t="s">
        <v>139</v>
      </c>
      <c r="AH296" s="151">
        <v>0</v>
      </c>
      <c r="AI296" s="151"/>
      <c r="AJ296" s="151"/>
      <c r="AK296" s="151"/>
      <c r="AL296" s="151"/>
      <c r="AM296" s="151"/>
      <c r="AN296" s="151"/>
      <c r="AO296" s="151"/>
      <c r="AP296" s="151"/>
      <c r="AQ296" s="151"/>
      <c r="AR296" s="151"/>
      <c r="AS296" s="151"/>
      <c r="AT296" s="151"/>
      <c r="AU296" s="151"/>
      <c r="AV296" s="151"/>
      <c r="AW296" s="151"/>
      <c r="AX296" s="151"/>
      <c r="AY296" s="151"/>
      <c r="AZ296" s="151"/>
      <c r="BA296" s="151"/>
      <c r="BB296" s="151"/>
      <c r="BC296" s="151"/>
      <c r="BD296" s="151"/>
      <c r="BE296" s="151"/>
      <c r="BF296" s="151"/>
      <c r="BG296" s="151"/>
      <c r="BH296" s="151"/>
    </row>
    <row r="297" spans="1:60" outlineLevel="1" x14ac:dyDescent="0.2">
      <c r="A297" s="158"/>
      <c r="B297" s="159"/>
      <c r="C297" s="193" t="s">
        <v>155</v>
      </c>
      <c r="D297" s="165"/>
      <c r="E297" s="166">
        <v>265.81</v>
      </c>
      <c r="F297" s="161"/>
      <c r="G297" s="161"/>
      <c r="H297" s="161"/>
      <c r="I297" s="161"/>
      <c r="J297" s="161"/>
      <c r="K297" s="161"/>
      <c r="L297" s="161"/>
      <c r="M297" s="161"/>
      <c r="N297" s="161"/>
      <c r="O297" s="161"/>
      <c r="P297" s="161"/>
      <c r="Q297" s="161"/>
      <c r="R297" s="161"/>
      <c r="S297" s="161"/>
      <c r="T297" s="161"/>
      <c r="U297" s="161"/>
      <c r="V297" s="161"/>
      <c r="W297" s="161"/>
      <c r="X297" s="151"/>
      <c r="Y297" s="151"/>
      <c r="Z297" s="151"/>
      <c r="AA297" s="151"/>
      <c r="AB297" s="151"/>
      <c r="AC297" s="151"/>
      <c r="AD297" s="151"/>
      <c r="AE297" s="151"/>
      <c r="AF297" s="151"/>
      <c r="AG297" s="151" t="s">
        <v>139</v>
      </c>
      <c r="AH297" s="151">
        <v>1</v>
      </c>
      <c r="AI297" s="151"/>
      <c r="AJ297" s="151"/>
      <c r="AK297" s="151"/>
      <c r="AL297" s="151"/>
      <c r="AM297" s="151"/>
      <c r="AN297" s="151"/>
      <c r="AO297" s="151"/>
      <c r="AP297" s="151"/>
      <c r="AQ297" s="151"/>
      <c r="AR297" s="151"/>
      <c r="AS297" s="151"/>
      <c r="AT297" s="151"/>
      <c r="AU297" s="151"/>
      <c r="AV297" s="151"/>
      <c r="AW297" s="151"/>
      <c r="AX297" s="151"/>
      <c r="AY297" s="151"/>
      <c r="AZ297" s="151"/>
      <c r="BA297" s="151"/>
      <c r="BB297" s="151"/>
      <c r="BC297" s="151"/>
      <c r="BD297" s="151"/>
      <c r="BE297" s="151"/>
      <c r="BF297" s="151"/>
      <c r="BG297" s="151"/>
      <c r="BH297" s="151"/>
    </row>
    <row r="298" spans="1:60" outlineLevel="1" x14ac:dyDescent="0.2">
      <c r="A298" s="174">
        <v>32</v>
      </c>
      <c r="B298" s="175" t="s">
        <v>333</v>
      </c>
      <c r="C298" s="191" t="s">
        <v>334</v>
      </c>
      <c r="D298" s="176" t="s">
        <v>132</v>
      </c>
      <c r="E298" s="177">
        <v>302.81</v>
      </c>
      <c r="F298" s="178"/>
      <c r="G298" s="179">
        <f>ROUND(E298*F298,2)</f>
        <v>0</v>
      </c>
      <c r="H298" s="178"/>
      <c r="I298" s="179">
        <f>ROUND(E298*H298,2)</f>
        <v>0</v>
      </c>
      <c r="J298" s="178"/>
      <c r="K298" s="179">
        <f>ROUND(E298*J298,2)</f>
        <v>0</v>
      </c>
      <c r="L298" s="179">
        <v>21</v>
      </c>
      <c r="M298" s="179">
        <f>G298*(1+L298/100)</f>
        <v>0</v>
      </c>
      <c r="N298" s="179">
        <v>1.4999999999999999E-4</v>
      </c>
      <c r="O298" s="179">
        <f>ROUND(E298*N298,2)</f>
        <v>0.05</v>
      </c>
      <c r="P298" s="179">
        <v>0</v>
      </c>
      <c r="Q298" s="179">
        <f>ROUND(E298*P298,2)</f>
        <v>0</v>
      </c>
      <c r="R298" s="179"/>
      <c r="S298" s="179" t="s">
        <v>134</v>
      </c>
      <c r="T298" s="180" t="s">
        <v>159</v>
      </c>
      <c r="U298" s="161">
        <v>0</v>
      </c>
      <c r="V298" s="161">
        <f>ROUND(E298*U298,2)</f>
        <v>0</v>
      </c>
      <c r="W298" s="161"/>
      <c r="X298" s="151"/>
      <c r="Y298" s="151"/>
      <c r="Z298" s="151"/>
      <c r="AA298" s="151"/>
      <c r="AB298" s="151"/>
      <c r="AC298" s="151"/>
      <c r="AD298" s="151"/>
      <c r="AE298" s="151"/>
      <c r="AF298" s="151"/>
      <c r="AG298" s="151" t="s">
        <v>135</v>
      </c>
      <c r="AH298" s="151"/>
      <c r="AI298" s="151"/>
      <c r="AJ298" s="151"/>
      <c r="AK298" s="151"/>
      <c r="AL298" s="151"/>
      <c r="AM298" s="151"/>
      <c r="AN298" s="151"/>
      <c r="AO298" s="151"/>
      <c r="AP298" s="151"/>
      <c r="AQ298" s="151"/>
      <c r="AR298" s="151"/>
      <c r="AS298" s="151"/>
      <c r="AT298" s="151"/>
      <c r="AU298" s="151"/>
      <c r="AV298" s="151"/>
      <c r="AW298" s="151"/>
      <c r="AX298" s="151"/>
      <c r="AY298" s="151"/>
      <c r="AZ298" s="151"/>
      <c r="BA298" s="151"/>
      <c r="BB298" s="151"/>
      <c r="BC298" s="151"/>
      <c r="BD298" s="151"/>
      <c r="BE298" s="151"/>
      <c r="BF298" s="151"/>
      <c r="BG298" s="151"/>
      <c r="BH298" s="151"/>
    </row>
    <row r="299" spans="1:60" outlineLevel="1" x14ac:dyDescent="0.2">
      <c r="A299" s="158"/>
      <c r="B299" s="159"/>
      <c r="C299" s="192" t="s">
        <v>335</v>
      </c>
      <c r="D299" s="163"/>
      <c r="E299" s="164">
        <v>302.81</v>
      </c>
      <c r="F299" s="161"/>
      <c r="G299" s="161"/>
      <c r="H299" s="161"/>
      <c r="I299" s="161"/>
      <c r="J299" s="161"/>
      <c r="K299" s="161"/>
      <c r="L299" s="161"/>
      <c r="M299" s="161"/>
      <c r="N299" s="161"/>
      <c r="O299" s="161"/>
      <c r="P299" s="161"/>
      <c r="Q299" s="161"/>
      <c r="R299" s="161"/>
      <c r="S299" s="161"/>
      <c r="T299" s="161"/>
      <c r="U299" s="161"/>
      <c r="V299" s="161"/>
      <c r="W299" s="161"/>
      <c r="X299" s="151"/>
      <c r="Y299" s="151"/>
      <c r="Z299" s="151"/>
      <c r="AA299" s="151"/>
      <c r="AB299" s="151"/>
      <c r="AC299" s="151"/>
      <c r="AD299" s="151"/>
      <c r="AE299" s="151"/>
      <c r="AF299" s="151"/>
      <c r="AG299" s="151" t="s">
        <v>139</v>
      </c>
      <c r="AH299" s="151">
        <v>5</v>
      </c>
      <c r="AI299" s="151"/>
      <c r="AJ299" s="151"/>
      <c r="AK299" s="151"/>
      <c r="AL299" s="151"/>
      <c r="AM299" s="151"/>
      <c r="AN299" s="151"/>
      <c r="AO299" s="151"/>
      <c r="AP299" s="151"/>
      <c r="AQ299" s="151"/>
      <c r="AR299" s="151"/>
      <c r="AS299" s="151"/>
      <c r="AT299" s="151"/>
      <c r="AU299" s="151"/>
      <c r="AV299" s="151"/>
      <c r="AW299" s="151"/>
      <c r="AX299" s="151"/>
      <c r="AY299" s="151"/>
      <c r="AZ299" s="151"/>
      <c r="BA299" s="151"/>
      <c r="BB299" s="151"/>
      <c r="BC299" s="151"/>
      <c r="BD299" s="151"/>
      <c r="BE299" s="151"/>
      <c r="BF299" s="151"/>
      <c r="BG299" s="151"/>
      <c r="BH299" s="151"/>
    </row>
    <row r="300" spans="1:60" ht="22.5" outlineLevel="1" x14ac:dyDescent="0.2">
      <c r="A300" s="174">
        <v>33</v>
      </c>
      <c r="B300" s="175" t="s">
        <v>336</v>
      </c>
      <c r="C300" s="191" t="s">
        <v>337</v>
      </c>
      <c r="D300" s="176" t="s">
        <v>132</v>
      </c>
      <c r="E300" s="177">
        <v>0</v>
      </c>
      <c r="F300" s="178"/>
      <c r="G300" s="179">
        <f>ROUND(E300*F300,2)</f>
        <v>0</v>
      </c>
      <c r="H300" s="178"/>
      <c r="I300" s="179">
        <f>ROUND(E300*H300,2)</f>
        <v>0</v>
      </c>
      <c r="J300" s="178"/>
      <c r="K300" s="179">
        <f>ROUND(E300*J300,2)</f>
        <v>0</v>
      </c>
      <c r="L300" s="179">
        <v>21</v>
      </c>
      <c r="M300" s="179">
        <f>G300*(1+L300/100)</f>
        <v>0</v>
      </c>
      <c r="N300" s="179">
        <v>6.7000000000000002E-4</v>
      </c>
      <c r="O300" s="179">
        <f>ROUND(E300*N300,2)</f>
        <v>0</v>
      </c>
      <c r="P300" s="179">
        <v>0</v>
      </c>
      <c r="Q300" s="179">
        <f>ROUND(E300*P300,2)</f>
        <v>0</v>
      </c>
      <c r="R300" s="179"/>
      <c r="S300" s="179" t="s">
        <v>134</v>
      </c>
      <c r="T300" s="180" t="s">
        <v>159</v>
      </c>
      <c r="U300" s="161">
        <v>0</v>
      </c>
      <c r="V300" s="161">
        <f>ROUND(E300*U300,2)</f>
        <v>0</v>
      </c>
      <c r="W300" s="161"/>
      <c r="X300" s="151"/>
      <c r="Y300" s="151"/>
      <c r="Z300" s="151"/>
      <c r="AA300" s="151"/>
      <c r="AB300" s="151"/>
      <c r="AC300" s="151"/>
      <c r="AD300" s="151"/>
      <c r="AE300" s="151"/>
      <c r="AF300" s="151"/>
      <c r="AG300" s="151" t="s">
        <v>135</v>
      </c>
      <c r="AH300" s="151"/>
      <c r="AI300" s="151"/>
      <c r="AJ300" s="151"/>
      <c r="AK300" s="151"/>
      <c r="AL300" s="151"/>
      <c r="AM300" s="151"/>
      <c r="AN300" s="151"/>
      <c r="AO300" s="151"/>
      <c r="AP300" s="151"/>
      <c r="AQ300" s="151"/>
      <c r="AR300" s="151"/>
      <c r="AS300" s="151"/>
      <c r="AT300" s="151"/>
      <c r="AU300" s="151"/>
      <c r="AV300" s="151"/>
      <c r="AW300" s="151"/>
      <c r="AX300" s="151"/>
      <c r="AY300" s="151"/>
      <c r="AZ300" s="151"/>
      <c r="BA300" s="151"/>
      <c r="BB300" s="151"/>
      <c r="BC300" s="151"/>
      <c r="BD300" s="151"/>
      <c r="BE300" s="151"/>
      <c r="BF300" s="151"/>
      <c r="BG300" s="151"/>
      <c r="BH300" s="151"/>
    </row>
    <row r="301" spans="1:60" outlineLevel="1" x14ac:dyDescent="0.2">
      <c r="A301" s="158"/>
      <c r="B301" s="159"/>
      <c r="C301" s="192" t="s">
        <v>338</v>
      </c>
      <c r="D301" s="163"/>
      <c r="E301" s="164"/>
      <c r="F301" s="161"/>
      <c r="G301" s="161"/>
      <c r="H301" s="161"/>
      <c r="I301" s="161"/>
      <c r="J301" s="161"/>
      <c r="K301" s="161"/>
      <c r="L301" s="161"/>
      <c r="M301" s="161"/>
      <c r="N301" s="161"/>
      <c r="O301" s="161"/>
      <c r="P301" s="161"/>
      <c r="Q301" s="161"/>
      <c r="R301" s="161"/>
      <c r="S301" s="161"/>
      <c r="T301" s="161"/>
      <c r="U301" s="161"/>
      <c r="V301" s="161"/>
      <c r="W301" s="161"/>
      <c r="X301" s="151"/>
      <c r="Y301" s="151"/>
      <c r="Z301" s="151"/>
      <c r="AA301" s="151"/>
      <c r="AB301" s="151"/>
      <c r="AC301" s="151"/>
      <c r="AD301" s="151"/>
      <c r="AE301" s="151"/>
      <c r="AF301" s="151"/>
      <c r="AG301" s="151" t="s">
        <v>139</v>
      </c>
      <c r="AH301" s="151">
        <v>0</v>
      </c>
      <c r="AI301" s="151"/>
      <c r="AJ301" s="151"/>
      <c r="AK301" s="151"/>
      <c r="AL301" s="151"/>
      <c r="AM301" s="151"/>
      <c r="AN301" s="151"/>
      <c r="AO301" s="151"/>
      <c r="AP301" s="151"/>
      <c r="AQ301" s="151"/>
      <c r="AR301" s="151"/>
      <c r="AS301" s="151"/>
      <c r="AT301" s="151"/>
      <c r="AU301" s="151"/>
      <c r="AV301" s="151"/>
      <c r="AW301" s="151"/>
      <c r="AX301" s="151"/>
      <c r="AY301" s="151"/>
      <c r="AZ301" s="151"/>
      <c r="BA301" s="151"/>
      <c r="BB301" s="151"/>
      <c r="BC301" s="151"/>
      <c r="BD301" s="151"/>
      <c r="BE301" s="151"/>
      <c r="BF301" s="151"/>
      <c r="BG301" s="151"/>
      <c r="BH301" s="151"/>
    </row>
    <row r="302" spans="1:60" outlineLevel="1" x14ac:dyDescent="0.2">
      <c r="A302" s="158"/>
      <c r="B302" s="159"/>
      <c r="C302" s="192" t="s">
        <v>339</v>
      </c>
      <c r="D302" s="163"/>
      <c r="E302" s="164"/>
      <c r="F302" s="161"/>
      <c r="G302" s="161"/>
      <c r="H302" s="161"/>
      <c r="I302" s="161"/>
      <c r="J302" s="161"/>
      <c r="K302" s="161"/>
      <c r="L302" s="161"/>
      <c r="M302" s="161"/>
      <c r="N302" s="161"/>
      <c r="O302" s="161"/>
      <c r="P302" s="161"/>
      <c r="Q302" s="161"/>
      <c r="R302" s="161"/>
      <c r="S302" s="161"/>
      <c r="T302" s="161"/>
      <c r="U302" s="161"/>
      <c r="V302" s="161"/>
      <c r="W302" s="161"/>
      <c r="X302" s="151"/>
      <c r="Y302" s="151"/>
      <c r="Z302" s="151"/>
      <c r="AA302" s="151"/>
      <c r="AB302" s="151"/>
      <c r="AC302" s="151"/>
      <c r="AD302" s="151"/>
      <c r="AE302" s="151"/>
      <c r="AF302" s="151"/>
      <c r="AG302" s="151" t="s">
        <v>139</v>
      </c>
      <c r="AH302" s="151">
        <v>0</v>
      </c>
      <c r="AI302" s="151"/>
      <c r="AJ302" s="151"/>
      <c r="AK302" s="151"/>
      <c r="AL302" s="151"/>
      <c r="AM302" s="151"/>
      <c r="AN302" s="151"/>
      <c r="AO302" s="151"/>
      <c r="AP302" s="151"/>
      <c r="AQ302" s="151"/>
      <c r="AR302" s="151"/>
      <c r="AS302" s="151"/>
      <c r="AT302" s="151"/>
      <c r="AU302" s="151"/>
      <c r="AV302" s="151"/>
      <c r="AW302" s="151"/>
      <c r="AX302" s="151"/>
      <c r="AY302" s="151"/>
      <c r="AZ302" s="151"/>
      <c r="BA302" s="151"/>
      <c r="BB302" s="151"/>
      <c r="BC302" s="151"/>
      <c r="BD302" s="151"/>
      <c r="BE302" s="151"/>
      <c r="BF302" s="151"/>
      <c r="BG302" s="151"/>
      <c r="BH302" s="151"/>
    </row>
    <row r="303" spans="1:60" outlineLevel="1" x14ac:dyDescent="0.2">
      <c r="A303" s="158"/>
      <c r="B303" s="159"/>
      <c r="C303" s="192" t="s">
        <v>340</v>
      </c>
      <c r="D303" s="163"/>
      <c r="E303" s="164"/>
      <c r="F303" s="161"/>
      <c r="G303" s="161"/>
      <c r="H303" s="161"/>
      <c r="I303" s="161"/>
      <c r="J303" s="161"/>
      <c r="K303" s="161"/>
      <c r="L303" s="161"/>
      <c r="M303" s="161"/>
      <c r="N303" s="161"/>
      <c r="O303" s="161"/>
      <c r="P303" s="161"/>
      <c r="Q303" s="161"/>
      <c r="R303" s="161"/>
      <c r="S303" s="161"/>
      <c r="T303" s="161"/>
      <c r="U303" s="161"/>
      <c r="V303" s="161"/>
      <c r="W303" s="161"/>
      <c r="X303" s="151"/>
      <c r="Y303" s="151"/>
      <c r="Z303" s="151"/>
      <c r="AA303" s="151"/>
      <c r="AB303" s="151"/>
      <c r="AC303" s="151"/>
      <c r="AD303" s="151"/>
      <c r="AE303" s="151"/>
      <c r="AF303" s="151"/>
      <c r="AG303" s="151" t="s">
        <v>139</v>
      </c>
      <c r="AH303" s="151">
        <v>0</v>
      </c>
      <c r="AI303" s="151"/>
      <c r="AJ303" s="151"/>
      <c r="AK303" s="151"/>
      <c r="AL303" s="151"/>
      <c r="AM303" s="151"/>
      <c r="AN303" s="151"/>
      <c r="AO303" s="151"/>
      <c r="AP303" s="151"/>
      <c r="AQ303" s="151"/>
      <c r="AR303" s="151"/>
      <c r="AS303" s="151"/>
      <c r="AT303" s="151"/>
      <c r="AU303" s="151"/>
      <c r="AV303" s="151"/>
      <c r="AW303" s="151"/>
      <c r="AX303" s="151"/>
      <c r="AY303" s="151"/>
      <c r="AZ303" s="151"/>
      <c r="BA303" s="151"/>
      <c r="BB303" s="151"/>
      <c r="BC303" s="151"/>
      <c r="BD303" s="151"/>
      <c r="BE303" s="151"/>
      <c r="BF303" s="151"/>
      <c r="BG303" s="151"/>
      <c r="BH303" s="151"/>
    </row>
    <row r="304" spans="1:60" x14ac:dyDescent="0.2">
      <c r="A304" s="168" t="s">
        <v>128</v>
      </c>
      <c r="B304" s="169" t="s">
        <v>96</v>
      </c>
      <c r="C304" s="190" t="s">
        <v>97</v>
      </c>
      <c r="D304" s="170"/>
      <c r="E304" s="171"/>
      <c r="F304" s="172"/>
      <c r="G304" s="172">
        <f>SUMIF(AG305:AG306,"&lt;&gt;NOR",G305:G306)</f>
        <v>0</v>
      </c>
      <c r="H304" s="172"/>
      <c r="I304" s="172">
        <f>SUM(I305:I306)</f>
        <v>0</v>
      </c>
      <c r="J304" s="172"/>
      <c r="K304" s="172">
        <f>SUM(K305:K306)</f>
        <v>0</v>
      </c>
      <c r="L304" s="172"/>
      <c r="M304" s="172">
        <f>SUM(M305:M306)</f>
        <v>0</v>
      </c>
      <c r="N304" s="172"/>
      <c r="O304" s="172">
        <f>SUM(O305:O306)</f>
        <v>0</v>
      </c>
      <c r="P304" s="172"/>
      <c r="Q304" s="172">
        <f>SUM(Q305:Q306)</f>
        <v>0</v>
      </c>
      <c r="R304" s="172"/>
      <c r="S304" s="172"/>
      <c r="T304" s="173"/>
      <c r="U304" s="167"/>
      <c r="V304" s="167">
        <f>SUM(V305:V306)</f>
        <v>0</v>
      </c>
      <c r="W304" s="167"/>
      <c r="AG304" t="s">
        <v>129</v>
      </c>
    </row>
    <row r="305" spans="1:60" outlineLevel="1" x14ac:dyDescent="0.2">
      <c r="A305" s="174">
        <v>34</v>
      </c>
      <c r="B305" s="175" t="s">
        <v>341</v>
      </c>
      <c r="C305" s="191" t="s">
        <v>342</v>
      </c>
      <c r="D305" s="176" t="s">
        <v>274</v>
      </c>
      <c r="E305" s="177">
        <v>0.5</v>
      </c>
      <c r="F305" s="178"/>
      <c r="G305" s="179">
        <f>ROUND(E305*F305,2)</f>
        <v>0</v>
      </c>
      <c r="H305" s="178"/>
      <c r="I305" s="179">
        <f>ROUND(E305*H305,2)</f>
        <v>0</v>
      </c>
      <c r="J305" s="178"/>
      <c r="K305" s="179">
        <f>ROUND(E305*J305,2)</f>
        <v>0</v>
      </c>
      <c r="L305" s="179">
        <v>21</v>
      </c>
      <c r="M305" s="179">
        <f>G305*(1+L305/100)</f>
        <v>0</v>
      </c>
      <c r="N305" s="179">
        <v>0</v>
      </c>
      <c r="O305" s="179">
        <f>ROUND(E305*N305,2)</f>
        <v>0</v>
      </c>
      <c r="P305" s="179">
        <v>0</v>
      </c>
      <c r="Q305" s="179">
        <f>ROUND(E305*P305,2)</f>
        <v>0</v>
      </c>
      <c r="R305" s="179"/>
      <c r="S305" s="179" t="s">
        <v>163</v>
      </c>
      <c r="T305" s="180" t="s">
        <v>159</v>
      </c>
      <c r="U305" s="161">
        <v>0</v>
      </c>
      <c r="V305" s="161">
        <f>ROUND(E305*U305,2)</f>
        <v>0</v>
      </c>
      <c r="W305" s="161"/>
      <c r="X305" s="151"/>
      <c r="Y305" s="151"/>
      <c r="Z305" s="151"/>
      <c r="AA305" s="151"/>
      <c r="AB305" s="151"/>
      <c r="AC305" s="151"/>
      <c r="AD305" s="151"/>
      <c r="AE305" s="151"/>
      <c r="AF305" s="151"/>
      <c r="AG305" s="151" t="s">
        <v>135</v>
      </c>
      <c r="AH305" s="151"/>
      <c r="AI305" s="151"/>
      <c r="AJ305" s="151"/>
      <c r="AK305" s="151"/>
      <c r="AL305" s="151"/>
      <c r="AM305" s="151"/>
      <c r="AN305" s="151"/>
      <c r="AO305" s="151"/>
      <c r="AP305" s="151"/>
      <c r="AQ305" s="151"/>
      <c r="AR305" s="151"/>
      <c r="AS305" s="151"/>
      <c r="AT305" s="151"/>
      <c r="AU305" s="151"/>
      <c r="AV305" s="151"/>
      <c r="AW305" s="151"/>
      <c r="AX305" s="151"/>
      <c r="AY305" s="151"/>
      <c r="AZ305" s="151"/>
      <c r="BA305" s="151"/>
      <c r="BB305" s="151"/>
      <c r="BC305" s="151"/>
      <c r="BD305" s="151"/>
      <c r="BE305" s="151"/>
      <c r="BF305" s="151"/>
      <c r="BG305" s="151"/>
      <c r="BH305" s="151"/>
    </row>
    <row r="306" spans="1:60" outlineLevel="1" x14ac:dyDescent="0.2">
      <c r="A306" s="158"/>
      <c r="B306" s="159"/>
      <c r="C306" s="192" t="s">
        <v>343</v>
      </c>
      <c r="D306" s="163"/>
      <c r="E306" s="164">
        <v>0.5</v>
      </c>
      <c r="F306" s="161"/>
      <c r="G306" s="161"/>
      <c r="H306" s="161"/>
      <c r="I306" s="161"/>
      <c r="J306" s="161"/>
      <c r="K306" s="161"/>
      <c r="L306" s="161"/>
      <c r="M306" s="161"/>
      <c r="N306" s="161"/>
      <c r="O306" s="161"/>
      <c r="P306" s="161"/>
      <c r="Q306" s="161"/>
      <c r="R306" s="161"/>
      <c r="S306" s="161"/>
      <c r="T306" s="161"/>
      <c r="U306" s="161"/>
      <c r="V306" s="161"/>
      <c r="W306" s="161"/>
      <c r="X306" s="151"/>
      <c r="Y306" s="151"/>
      <c r="Z306" s="151"/>
      <c r="AA306" s="151"/>
      <c r="AB306" s="151"/>
      <c r="AC306" s="151"/>
      <c r="AD306" s="151"/>
      <c r="AE306" s="151"/>
      <c r="AF306" s="151"/>
      <c r="AG306" s="151" t="s">
        <v>139</v>
      </c>
      <c r="AH306" s="151">
        <v>0</v>
      </c>
      <c r="AI306" s="151"/>
      <c r="AJ306" s="151"/>
      <c r="AK306" s="151"/>
      <c r="AL306" s="151"/>
      <c r="AM306" s="151"/>
      <c r="AN306" s="151"/>
      <c r="AO306" s="151"/>
      <c r="AP306" s="151"/>
      <c r="AQ306" s="151"/>
      <c r="AR306" s="151"/>
      <c r="AS306" s="151"/>
      <c r="AT306" s="151"/>
      <c r="AU306" s="151"/>
      <c r="AV306" s="151"/>
      <c r="AW306" s="151"/>
      <c r="AX306" s="151"/>
      <c r="AY306" s="151"/>
      <c r="AZ306" s="151"/>
      <c r="BA306" s="151"/>
      <c r="BB306" s="151"/>
      <c r="BC306" s="151"/>
      <c r="BD306" s="151"/>
      <c r="BE306" s="151"/>
      <c r="BF306" s="151"/>
      <c r="BG306" s="151"/>
      <c r="BH306" s="151"/>
    </row>
    <row r="307" spans="1:60" x14ac:dyDescent="0.2">
      <c r="A307" s="168" t="s">
        <v>128</v>
      </c>
      <c r="B307" s="169" t="s">
        <v>98</v>
      </c>
      <c r="C307" s="190" t="s">
        <v>99</v>
      </c>
      <c r="D307" s="170"/>
      <c r="E307" s="171"/>
      <c r="F307" s="172"/>
      <c r="G307" s="172">
        <f>SUMIF(AG308:AG313,"&lt;&gt;NOR",G308:G313)</f>
        <v>0</v>
      </c>
      <c r="H307" s="172"/>
      <c r="I307" s="172">
        <f>SUM(I308:I313)</f>
        <v>0</v>
      </c>
      <c r="J307" s="172"/>
      <c r="K307" s="172">
        <f>SUM(K308:K313)</f>
        <v>0</v>
      </c>
      <c r="L307" s="172"/>
      <c r="M307" s="172">
        <f>SUM(M308:M313)</f>
        <v>0</v>
      </c>
      <c r="N307" s="172"/>
      <c r="O307" s="172">
        <f>SUM(O308:O313)</f>
        <v>0</v>
      </c>
      <c r="P307" s="172"/>
      <c r="Q307" s="172">
        <f>SUM(Q308:Q313)</f>
        <v>0</v>
      </c>
      <c r="R307" s="172"/>
      <c r="S307" s="172"/>
      <c r="T307" s="173"/>
      <c r="U307" s="167"/>
      <c r="V307" s="167">
        <f>SUM(V308:V313)</f>
        <v>81.570000000000007</v>
      </c>
      <c r="W307" s="167"/>
      <c r="AG307" t="s">
        <v>129</v>
      </c>
    </row>
    <row r="308" spans="1:60" outlineLevel="1" x14ac:dyDescent="0.2">
      <c r="A308" s="181">
        <v>35</v>
      </c>
      <c r="B308" s="182" t="s">
        <v>344</v>
      </c>
      <c r="C308" s="194" t="s">
        <v>345</v>
      </c>
      <c r="D308" s="183" t="s">
        <v>219</v>
      </c>
      <c r="E308" s="184">
        <v>21.338760000000001</v>
      </c>
      <c r="F308" s="185"/>
      <c r="G308" s="186">
        <f t="shared" ref="G308:G313" si="0">ROUND(E308*F308,2)</f>
        <v>0</v>
      </c>
      <c r="H308" s="185"/>
      <c r="I308" s="186">
        <f t="shared" ref="I308:I313" si="1">ROUND(E308*H308,2)</f>
        <v>0</v>
      </c>
      <c r="J308" s="185"/>
      <c r="K308" s="186">
        <f t="shared" ref="K308:K313" si="2">ROUND(E308*J308,2)</f>
        <v>0</v>
      </c>
      <c r="L308" s="186">
        <v>21</v>
      </c>
      <c r="M308" s="186">
        <f t="shared" ref="M308:M313" si="3">G308*(1+L308/100)</f>
        <v>0</v>
      </c>
      <c r="N308" s="186">
        <v>0</v>
      </c>
      <c r="O308" s="186">
        <f t="shared" ref="O308:O313" si="4">ROUND(E308*N308,2)</f>
        <v>0</v>
      </c>
      <c r="P308" s="186">
        <v>0</v>
      </c>
      <c r="Q308" s="186">
        <f t="shared" ref="Q308:Q313" si="5">ROUND(E308*P308,2)</f>
        <v>0</v>
      </c>
      <c r="R308" s="186"/>
      <c r="S308" s="186" t="s">
        <v>134</v>
      </c>
      <c r="T308" s="187" t="s">
        <v>134</v>
      </c>
      <c r="U308" s="161">
        <v>0.49</v>
      </c>
      <c r="V308" s="161">
        <f t="shared" ref="V308:V313" si="6">ROUND(E308*U308,2)</f>
        <v>10.46</v>
      </c>
      <c r="W308" s="161"/>
      <c r="X308" s="151"/>
      <c r="Y308" s="151"/>
      <c r="Z308" s="151"/>
      <c r="AA308" s="151"/>
      <c r="AB308" s="151"/>
      <c r="AC308" s="151"/>
      <c r="AD308" s="151"/>
      <c r="AE308" s="151"/>
      <c r="AF308" s="151"/>
      <c r="AG308" s="151" t="s">
        <v>346</v>
      </c>
      <c r="AH308" s="151"/>
      <c r="AI308" s="151"/>
      <c r="AJ308" s="151"/>
      <c r="AK308" s="151"/>
      <c r="AL308" s="151"/>
      <c r="AM308" s="151"/>
      <c r="AN308" s="151"/>
      <c r="AO308" s="151"/>
      <c r="AP308" s="151"/>
      <c r="AQ308" s="151"/>
      <c r="AR308" s="151"/>
      <c r="AS308" s="151"/>
      <c r="AT308" s="151"/>
      <c r="AU308" s="151"/>
      <c r="AV308" s="151"/>
      <c r="AW308" s="151"/>
      <c r="AX308" s="151"/>
      <c r="AY308" s="151"/>
      <c r="AZ308" s="151"/>
      <c r="BA308" s="151"/>
      <c r="BB308" s="151"/>
      <c r="BC308" s="151"/>
      <c r="BD308" s="151"/>
      <c r="BE308" s="151"/>
      <c r="BF308" s="151"/>
      <c r="BG308" s="151"/>
      <c r="BH308" s="151"/>
    </row>
    <row r="309" spans="1:60" outlineLevel="1" x14ac:dyDescent="0.2">
      <c r="A309" s="181">
        <v>36</v>
      </c>
      <c r="B309" s="182" t="s">
        <v>347</v>
      </c>
      <c r="C309" s="194" t="s">
        <v>348</v>
      </c>
      <c r="D309" s="183" t="s">
        <v>219</v>
      </c>
      <c r="E309" s="184">
        <v>298.74257</v>
      </c>
      <c r="F309" s="185"/>
      <c r="G309" s="186">
        <f t="shared" si="0"/>
        <v>0</v>
      </c>
      <c r="H309" s="185"/>
      <c r="I309" s="186">
        <f t="shared" si="1"/>
        <v>0</v>
      </c>
      <c r="J309" s="185"/>
      <c r="K309" s="186">
        <f t="shared" si="2"/>
        <v>0</v>
      </c>
      <c r="L309" s="186">
        <v>21</v>
      </c>
      <c r="M309" s="186">
        <f t="shared" si="3"/>
        <v>0</v>
      </c>
      <c r="N309" s="186">
        <v>0</v>
      </c>
      <c r="O309" s="186">
        <f t="shared" si="4"/>
        <v>0</v>
      </c>
      <c r="P309" s="186">
        <v>0</v>
      </c>
      <c r="Q309" s="186">
        <f t="shared" si="5"/>
        <v>0</v>
      </c>
      <c r="R309" s="186"/>
      <c r="S309" s="186" t="s">
        <v>134</v>
      </c>
      <c r="T309" s="187" t="s">
        <v>134</v>
      </c>
      <c r="U309" s="161">
        <v>0</v>
      </c>
      <c r="V309" s="161">
        <f t="shared" si="6"/>
        <v>0</v>
      </c>
      <c r="W309" s="161"/>
      <c r="X309" s="151"/>
      <c r="Y309" s="151"/>
      <c r="Z309" s="151"/>
      <c r="AA309" s="151"/>
      <c r="AB309" s="151"/>
      <c r="AC309" s="151"/>
      <c r="AD309" s="151"/>
      <c r="AE309" s="151"/>
      <c r="AF309" s="151"/>
      <c r="AG309" s="151" t="s">
        <v>346</v>
      </c>
      <c r="AH309" s="151"/>
      <c r="AI309" s="151"/>
      <c r="AJ309" s="151"/>
      <c r="AK309" s="151"/>
      <c r="AL309" s="151"/>
      <c r="AM309" s="151"/>
      <c r="AN309" s="151"/>
      <c r="AO309" s="151"/>
      <c r="AP309" s="151"/>
      <c r="AQ309" s="151"/>
      <c r="AR309" s="151"/>
      <c r="AS309" s="151"/>
      <c r="AT309" s="151"/>
      <c r="AU309" s="151"/>
      <c r="AV309" s="151"/>
      <c r="AW309" s="151"/>
      <c r="AX309" s="151"/>
      <c r="AY309" s="151"/>
      <c r="AZ309" s="151"/>
      <c r="BA309" s="151"/>
      <c r="BB309" s="151"/>
      <c r="BC309" s="151"/>
      <c r="BD309" s="151"/>
      <c r="BE309" s="151"/>
      <c r="BF309" s="151"/>
      <c r="BG309" s="151"/>
      <c r="BH309" s="151"/>
    </row>
    <row r="310" spans="1:60" outlineLevel="1" x14ac:dyDescent="0.2">
      <c r="A310" s="181">
        <v>37</v>
      </c>
      <c r="B310" s="182" t="s">
        <v>349</v>
      </c>
      <c r="C310" s="194" t="s">
        <v>350</v>
      </c>
      <c r="D310" s="183" t="s">
        <v>219</v>
      </c>
      <c r="E310" s="184">
        <v>21.338760000000001</v>
      </c>
      <c r="F310" s="185"/>
      <c r="G310" s="186">
        <f t="shared" si="0"/>
        <v>0</v>
      </c>
      <c r="H310" s="185"/>
      <c r="I310" s="186">
        <f t="shared" si="1"/>
        <v>0</v>
      </c>
      <c r="J310" s="185"/>
      <c r="K310" s="186">
        <f t="shared" si="2"/>
        <v>0</v>
      </c>
      <c r="L310" s="186">
        <v>21</v>
      </c>
      <c r="M310" s="186">
        <f t="shared" si="3"/>
        <v>0</v>
      </c>
      <c r="N310" s="186">
        <v>0</v>
      </c>
      <c r="O310" s="186">
        <f t="shared" si="4"/>
        <v>0</v>
      </c>
      <c r="P310" s="186">
        <v>0</v>
      </c>
      <c r="Q310" s="186">
        <f t="shared" si="5"/>
        <v>0</v>
      </c>
      <c r="R310" s="186"/>
      <c r="S310" s="186" t="s">
        <v>134</v>
      </c>
      <c r="T310" s="187" t="s">
        <v>134</v>
      </c>
      <c r="U310" s="161">
        <v>1.1399999999999999</v>
      </c>
      <c r="V310" s="161">
        <f t="shared" si="6"/>
        <v>24.33</v>
      </c>
      <c r="W310" s="161"/>
      <c r="X310" s="151"/>
      <c r="Y310" s="151"/>
      <c r="Z310" s="151"/>
      <c r="AA310" s="151"/>
      <c r="AB310" s="151"/>
      <c r="AC310" s="151"/>
      <c r="AD310" s="151"/>
      <c r="AE310" s="151"/>
      <c r="AF310" s="151"/>
      <c r="AG310" s="151" t="s">
        <v>346</v>
      </c>
      <c r="AH310" s="151"/>
      <c r="AI310" s="151"/>
      <c r="AJ310" s="151"/>
      <c r="AK310" s="151"/>
      <c r="AL310" s="151"/>
      <c r="AM310" s="151"/>
      <c r="AN310" s="151"/>
      <c r="AO310" s="151"/>
      <c r="AP310" s="151"/>
      <c r="AQ310" s="151"/>
      <c r="AR310" s="151"/>
      <c r="AS310" s="151"/>
      <c r="AT310" s="151"/>
      <c r="AU310" s="151"/>
      <c r="AV310" s="151"/>
      <c r="AW310" s="151"/>
      <c r="AX310" s="151"/>
      <c r="AY310" s="151"/>
      <c r="AZ310" s="151"/>
      <c r="BA310" s="151"/>
      <c r="BB310" s="151"/>
      <c r="BC310" s="151"/>
      <c r="BD310" s="151"/>
      <c r="BE310" s="151"/>
      <c r="BF310" s="151"/>
      <c r="BG310" s="151"/>
      <c r="BH310" s="151"/>
    </row>
    <row r="311" spans="1:60" outlineLevel="1" x14ac:dyDescent="0.2">
      <c r="A311" s="181">
        <v>38</v>
      </c>
      <c r="B311" s="182" t="s">
        <v>351</v>
      </c>
      <c r="C311" s="194" t="s">
        <v>352</v>
      </c>
      <c r="D311" s="183" t="s">
        <v>219</v>
      </c>
      <c r="E311" s="184">
        <v>21.338760000000001</v>
      </c>
      <c r="F311" s="185"/>
      <c r="G311" s="186">
        <f t="shared" si="0"/>
        <v>0</v>
      </c>
      <c r="H311" s="185"/>
      <c r="I311" s="186">
        <f t="shared" si="1"/>
        <v>0</v>
      </c>
      <c r="J311" s="185"/>
      <c r="K311" s="186">
        <f t="shared" si="2"/>
        <v>0</v>
      </c>
      <c r="L311" s="186">
        <v>21</v>
      </c>
      <c r="M311" s="186">
        <f t="shared" si="3"/>
        <v>0</v>
      </c>
      <c r="N311" s="186">
        <v>0</v>
      </c>
      <c r="O311" s="186">
        <f t="shared" si="4"/>
        <v>0</v>
      </c>
      <c r="P311" s="186">
        <v>0</v>
      </c>
      <c r="Q311" s="186">
        <f t="shared" si="5"/>
        <v>0</v>
      </c>
      <c r="R311" s="186"/>
      <c r="S311" s="186" t="s">
        <v>134</v>
      </c>
      <c r="T311" s="187" t="s">
        <v>134</v>
      </c>
      <c r="U311" s="161">
        <v>0.752</v>
      </c>
      <c r="V311" s="161">
        <f t="shared" si="6"/>
        <v>16.05</v>
      </c>
      <c r="W311" s="161"/>
      <c r="X311" s="151"/>
      <c r="Y311" s="151"/>
      <c r="Z311" s="151"/>
      <c r="AA311" s="151"/>
      <c r="AB311" s="151"/>
      <c r="AC311" s="151"/>
      <c r="AD311" s="151"/>
      <c r="AE311" s="151"/>
      <c r="AF311" s="151"/>
      <c r="AG311" s="151" t="s">
        <v>346</v>
      </c>
      <c r="AH311" s="151"/>
      <c r="AI311" s="151"/>
      <c r="AJ311" s="151"/>
      <c r="AK311" s="151"/>
      <c r="AL311" s="151"/>
      <c r="AM311" s="151"/>
      <c r="AN311" s="151"/>
      <c r="AO311" s="151"/>
      <c r="AP311" s="151"/>
      <c r="AQ311" s="151"/>
      <c r="AR311" s="151"/>
      <c r="AS311" s="151"/>
      <c r="AT311" s="151"/>
      <c r="AU311" s="151"/>
      <c r="AV311" s="151"/>
      <c r="AW311" s="151"/>
      <c r="AX311" s="151"/>
      <c r="AY311" s="151"/>
      <c r="AZ311" s="151"/>
      <c r="BA311" s="151"/>
      <c r="BB311" s="151"/>
      <c r="BC311" s="151"/>
      <c r="BD311" s="151"/>
      <c r="BE311" s="151"/>
      <c r="BF311" s="151"/>
      <c r="BG311" s="151"/>
      <c r="BH311" s="151"/>
    </row>
    <row r="312" spans="1:60" outlineLevel="1" x14ac:dyDescent="0.2">
      <c r="A312" s="181">
        <v>39</v>
      </c>
      <c r="B312" s="182" t="s">
        <v>353</v>
      </c>
      <c r="C312" s="194" t="s">
        <v>354</v>
      </c>
      <c r="D312" s="183" t="s">
        <v>219</v>
      </c>
      <c r="E312" s="184">
        <v>85.355019999999996</v>
      </c>
      <c r="F312" s="185"/>
      <c r="G312" s="186">
        <f t="shared" si="0"/>
        <v>0</v>
      </c>
      <c r="H312" s="185"/>
      <c r="I312" s="186">
        <f t="shared" si="1"/>
        <v>0</v>
      </c>
      <c r="J312" s="185"/>
      <c r="K312" s="186">
        <f t="shared" si="2"/>
        <v>0</v>
      </c>
      <c r="L312" s="186">
        <v>21</v>
      </c>
      <c r="M312" s="186">
        <f t="shared" si="3"/>
        <v>0</v>
      </c>
      <c r="N312" s="186">
        <v>0</v>
      </c>
      <c r="O312" s="186">
        <f t="shared" si="4"/>
        <v>0</v>
      </c>
      <c r="P312" s="186">
        <v>0</v>
      </c>
      <c r="Q312" s="186">
        <f t="shared" si="5"/>
        <v>0</v>
      </c>
      <c r="R312" s="186"/>
      <c r="S312" s="186" t="s">
        <v>134</v>
      </c>
      <c r="T312" s="187" t="s">
        <v>134</v>
      </c>
      <c r="U312" s="161">
        <v>0.36</v>
      </c>
      <c r="V312" s="161">
        <f t="shared" si="6"/>
        <v>30.73</v>
      </c>
      <c r="W312" s="161"/>
      <c r="X312" s="151"/>
      <c r="Y312" s="151"/>
      <c r="Z312" s="151"/>
      <c r="AA312" s="151"/>
      <c r="AB312" s="151"/>
      <c r="AC312" s="151"/>
      <c r="AD312" s="151"/>
      <c r="AE312" s="151"/>
      <c r="AF312" s="151"/>
      <c r="AG312" s="151" t="s">
        <v>346</v>
      </c>
      <c r="AH312" s="151"/>
      <c r="AI312" s="151"/>
      <c r="AJ312" s="151"/>
      <c r="AK312" s="151"/>
      <c r="AL312" s="151"/>
      <c r="AM312" s="151"/>
      <c r="AN312" s="151"/>
      <c r="AO312" s="151"/>
      <c r="AP312" s="151"/>
      <c r="AQ312" s="151"/>
      <c r="AR312" s="151"/>
      <c r="AS312" s="151"/>
      <c r="AT312" s="151"/>
      <c r="AU312" s="151"/>
      <c r="AV312" s="151"/>
      <c r="AW312" s="151"/>
      <c r="AX312" s="151"/>
      <c r="AY312" s="151"/>
      <c r="AZ312" s="151"/>
      <c r="BA312" s="151"/>
      <c r="BB312" s="151"/>
      <c r="BC312" s="151"/>
      <c r="BD312" s="151"/>
      <c r="BE312" s="151"/>
      <c r="BF312" s="151"/>
      <c r="BG312" s="151"/>
      <c r="BH312" s="151"/>
    </row>
    <row r="313" spans="1:60" outlineLevel="1" x14ac:dyDescent="0.2">
      <c r="A313" s="181">
        <v>40</v>
      </c>
      <c r="B313" s="182" t="s">
        <v>355</v>
      </c>
      <c r="C313" s="194" t="s">
        <v>356</v>
      </c>
      <c r="D313" s="183" t="s">
        <v>219</v>
      </c>
      <c r="E313" s="184">
        <v>21.338760000000001</v>
      </c>
      <c r="F313" s="185"/>
      <c r="G313" s="186">
        <f t="shared" si="0"/>
        <v>0</v>
      </c>
      <c r="H313" s="185"/>
      <c r="I313" s="186">
        <f t="shared" si="1"/>
        <v>0</v>
      </c>
      <c r="J313" s="185"/>
      <c r="K313" s="186">
        <f t="shared" si="2"/>
        <v>0</v>
      </c>
      <c r="L313" s="186">
        <v>21</v>
      </c>
      <c r="M313" s="186">
        <f t="shared" si="3"/>
        <v>0</v>
      </c>
      <c r="N313" s="186">
        <v>0</v>
      </c>
      <c r="O313" s="186">
        <f t="shared" si="4"/>
        <v>0</v>
      </c>
      <c r="P313" s="186">
        <v>0</v>
      </c>
      <c r="Q313" s="186">
        <f t="shared" si="5"/>
        <v>0</v>
      </c>
      <c r="R313" s="186"/>
      <c r="S313" s="186" t="s">
        <v>134</v>
      </c>
      <c r="T313" s="187" t="s">
        <v>159</v>
      </c>
      <c r="U313" s="161">
        <v>0</v>
      </c>
      <c r="V313" s="161">
        <f t="shared" si="6"/>
        <v>0</v>
      </c>
      <c r="W313" s="161"/>
      <c r="X313" s="151"/>
      <c r="Y313" s="151"/>
      <c r="Z313" s="151"/>
      <c r="AA313" s="151"/>
      <c r="AB313" s="151"/>
      <c r="AC313" s="151"/>
      <c r="AD313" s="151"/>
      <c r="AE313" s="151"/>
      <c r="AF313" s="151"/>
      <c r="AG313" s="151" t="s">
        <v>346</v>
      </c>
      <c r="AH313" s="151"/>
      <c r="AI313" s="151"/>
      <c r="AJ313" s="151"/>
      <c r="AK313" s="151"/>
      <c r="AL313" s="151"/>
      <c r="AM313" s="151"/>
      <c r="AN313" s="151"/>
      <c r="AO313" s="151"/>
      <c r="AP313" s="151"/>
      <c r="AQ313" s="151"/>
      <c r="AR313" s="151"/>
      <c r="AS313" s="151"/>
      <c r="AT313" s="151"/>
      <c r="AU313" s="151"/>
      <c r="AV313" s="151"/>
      <c r="AW313" s="151"/>
      <c r="AX313" s="151"/>
      <c r="AY313" s="151"/>
      <c r="AZ313" s="151"/>
      <c r="BA313" s="151"/>
      <c r="BB313" s="151"/>
      <c r="BC313" s="151"/>
      <c r="BD313" s="151"/>
      <c r="BE313" s="151"/>
      <c r="BF313" s="151"/>
      <c r="BG313" s="151"/>
      <c r="BH313" s="151"/>
    </row>
    <row r="314" spans="1:60" x14ac:dyDescent="0.2">
      <c r="A314" s="168" t="s">
        <v>128</v>
      </c>
      <c r="B314" s="169" t="s">
        <v>101</v>
      </c>
      <c r="C314" s="190" t="s">
        <v>27</v>
      </c>
      <c r="D314" s="170"/>
      <c r="E314" s="171"/>
      <c r="F314" s="172"/>
      <c r="G314" s="172">
        <f>SUMIF(AG315:AG318,"&lt;&gt;NOR",G315:G318)</f>
        <v>0</v>
      </c>
      <c r="H314" s="172"/>
      <c r="I314" s="172">
        <f>SUM(I315:I318)</f>
        <v>0</v>
      </c>
      <c r="J314" s="172"/>
      <c r="K314" s="172">
        <f>SUM(K315:K318)</f>
        <v>0</v>
      </c>
      <c r="L314" s="172"/>
      <c r="M314" s="172">
        <f>SUM(M315:M318)</f>
        <v>0</v>
      </c>
      <c r="N314" s="172"/>
      <c r="O314" s="172">
        <f>SUM(O315:O318)</f>
        <v>0</v>
      </c>
      <c r="P314" s="172"/>
      <c r="Q314" s="172">
        <f>SUM(Q315:Q318)</f>
        <v>0</v>
      </c>
      <c r="R314" s="172"/>
      <c r="S314" s="172"/>
      <c r="T314" s="173"/>
      <c r="U314" s="167"/>
      <c r="V314" s="167">
        <f>SUM(V315:V318)</f>
        <v>0</v>
      </c>
      <c r="W314" s="167"/>
      <c r="AG314" t="s">
        <v>129</v>
      </c>
    </row>
    <row r="315" spans="1:60" outlineLevel="1" x14ac:dyDescent="0.2">
      <c r="A315" s="181">
        <v>41</v>
      </c>
      <c r="B315" s="182" t="s">
        <v>357</v>
      </c>
      <c r="C315" s="194" t="s">
        <v>358</v>
      </c>
      <c r="D315" s="183" t="s">
        <v>359</v>
      </c>
      <c r="E315" s="184">
        <v>1</v>
      </c>
      <c r="F315" s="185"/>
      <c r="G315" s="186">
        <f>ROUND(E315*F315,2)</f>
        <v>0</v>
      </c>
      <c r="H315" s="185"/>
      <c r="I315" s="186">
        <f>ROUND(E315*H315,2)</f>
        <v>0</v>
      </c>
      <c r="J315" s="185"/>
      <c r="K315" s="186">
        <f>ROUND(E315*J315,2)</f>
        <v>0</v>
      </c>
      <c r="L315" s="186">
        <v>21</v>
      </c>
      <c r="M315" s="186">
        <f>G315*(1+L315/100)</f>
        <v>0</v>
      </c>
      <c r="N315" s="186">
        <v>0</v>
      </c>
      <c r="O315" s="186">
        <f>ROUND(E315*N315,2)</f>
        <v>0</v>
      </c>
      <c r="P315" s="186">
        <v>0</v>
      </c>
      <c r="Q315" s="186">
        <f>ROUND(E315*P315,2)</f>
        <v>0</v>
      </c>
      <c r="R315" s="186"/>
      <c r="S315" s="186" t="s">
        <v>134</v>
      </c>
      <c r="T315" s="187" t="s">
        <v>159</v>
      </c>
      <c r="U315" s="161">
        <v>0</v>
      </c>
      <c r="V315" s="161">
        <f>ROUND(E315*U315,2)</f>
        <v>0</v>
      </c>
      <c r="W315" s="161"/>
      <c r="X315" s="151"/>
      <c r="Y315" s="151"/>
      <c r="Z315" s="151"/>
      <c r="AA315" s="151"/>
      <c r="AB315" s="151"/>
      <c r="AC315" s="151"/>
      <c r="AD315" s="151"/>
      <c r="AE315" s="151"/>
      <c r="AF315" s="151"/>
      <c r="AG315" s="151" t="s">
        <v>360</v>
      </c>
      <c r="AH315" s="151"/>
      <c r="AI315" s="151"/>
      <c r="AJ315" s="151"/>
      <c r="AK315" s="151"/>
      <c r="AL315" s="151"/>
      <c r="AM315" s="151"/>
      <c r="AN315" s="151"/>
      <c r="AO315" s="151"/>
      <c r="AP315" s="151"/>
      <c r="AQ315" s="151"/>
      <c r="AR315" s="151"/>
      <c r="AS315" s="151"/>
      <c r="AT315" s="151"/>
      <c r="AU315" s="151"/>
      <c r="AV315" s="151"/>
      <c r="AW315" s="151"/>
      <c r="AX315" s="151"/>
      <c r="AY315" s="151"/>
      <c r="AZ315" s="151"/>
      <c r="BA315" s="151"/>
      <c r="BB315" s="151"/>
      <c r="BC315" s="151"/>
      <c r="BD315" s="151"/>
      <c r="BE315" s="151"/>
      <c r="BF315" s="151"/>
      <c r="BG315" s="151"/>
      <c r="BH315" s="151"/>
    </row>
    <row r="316" spans="1:60" outlineLevel="1" x14ac:dyDescent="0.2">
      <c r="A316" s="181">
        <v>42</v>
      </c>
      <c r="B316" s="182" t="s">
        <v>361</v>
      </c>
      <c r="C316" s="194" t="s">
        <v>362</v>
      </c>
      <c r="D316" s="183" t="s">
        <v>359</v>
      </c>
      <c r="E316" s="184">
        <v>1</v>
      </c>
      <c r="F316" s="185"/>
      <c r="G316" s="186">
        <f>ROUND(E316*F316,2)</f>
        <v>0</v>
      </c>
      <c r="H316" s="185"/>
      <c r="I316" s="186">
        <f>ROUND(E316*H316,2)</f>
        <v>0</v>
      </c>
      <c r="J316" s="185"/>
      <c r="K316" s="186">
        <f>ROUND(E316*J316,2)</f>
        <v>0</v>
      </c>
      <c r="L316" s="186">
        <v>21</v>
      </c>
      <c r="M316" s="186">
        <f>G316*(1+L316/100)</f>
        <v>0</v>
      </c>
      <c r="N316" s="186">
        <v>0</v>
      </c>
      <c r="O316" s="186">
        <f>ROUND(E316*N316,2)</f>
        <v>0</v>
      </c>
      <c r="P316" s="186">
        <v>0</v>
      </c>
      <c r="Q316" s="186">
        <f>ROUND(E316*P316,2)</f>
        <v>0</v>
      </c>
      <c r="R316" s="186"/>
      <c r="S316" s="186" t="s">
        <v>134</v>
      </c>
      <c r="T316" s="187" t="s">
        <v>159</v>
      </c>
      <c r="U316" s="161">
        <v>0</v>
      </c>
      <c r="V316" s="161">
        <f>ROUND(E316*U316,2)</f>
        <v>0</v>
      </c>
      <c r="W316" s="161"/>
      <c r="X316" s="151"/>
      <c r="Y316" s="151"/>
      <c r="Z316" s="151"/>
      <c r="AA316" s="151"/>
      <c r="AB316" s="151"/>
      <c r="AC316" s="151"/>
      <c r="AD316" s="151"/>
      <c r="AE316" s="151"/>
      <c r="AF316" s="151"/>
      <c r="AG316" s="151" t="s">
        <v>360</v>
      </c>
      <c r="AH316" s="151"/>
      <c r="AI316" s="151"/>
      <c r="AJ316" s="151"/>
      <c r="AK316" s="151"/>
      <c r="AL316" s="151"/>
      <c r="AM316" s="151"/>
      <c r="AN316" s="151"/>
      <c r="AO316" s="151"/>
      <c r="AP316" s="151"/>
      <c r="AQ316" s="151"/>
      <c r="AR316" s="151"/>
      <c r="AS316" s="151"/>
      <c r="AT316" s="151"/>
      <c r="AU316" s="151"/>
      <c r="AV316" s="151"/>
      <c r="AW316" s="151"/>
      <c r="AX316" s="151"/>
      <c r="AY316" s="151"/>
      <c r="AZ316" s="151"/>
      <c r="BA316" s="151"/>
      <c r="BB316" s="151"/>
      <c r="BC316" s="151"/>
      <c r="BD316" s="151"/>
      <c r="BE316" s="151"/>
      <c r="BF316" s="151"/>
      <c r="BG316" s="151"/>
      <c r="BH316" s="151"/>
    </row>
    <row r="317" spans="1:60" outlineLevel="1" x14ac:dyDescent="0.2">
      <c r="A317" s="181">
        <v>43</v>
      </c>
      <c r="B317" s="182" t="s">
        <v>363</v>
      </c>
      <c r="C317" s="194" t="s">
        <v>364</v>
      </c>
      <c r="D317" s="183" t="s">
        <v>359</v>
      </c>
      <c r="E317" s="184">
        <v>1</v>
      </c>
      <c r="F317" s="185"/>
      <c r="G317" s="186">
        <f>ROUND(E317*F317,2)</f>
        <v>0</v>
      </c>
      <c r="H317" s="185"/>
      <c r="I317" s="186">
        <f>ROUND(E317*H317,2)</f>
        <v>0</v>
      </c>
      <c r="J317" s="185"/>
      <c r="K317" s="186">
        <f>ROUND(E317*J317,2)</f>
        <v>0</v>
      </c>
      <c r="L317" s="186">
        <v>21</v>
      </c>
      <c r="M317" s="186">
        <f>G317*(1+L317/100)</f>
        <v>0</v>
      </c>
      <c r="N317" s="186">
        <v>0</v>
      </c>
      <c r="O317" s="186">
        <f>ROUND(E317*N317,2)</f>
        <v>0</v>
      </c>
      <c r="P317" s="186">
        <v>0</v>
      </c>
      <c r="Q317" s="186">
        <f>ROUND(E317*P317,2)</f>
        <v>0</v>
      </c>
      <c r="R317" s="186"/>
      <c r="S317" s="186" t="s">
        <v>134</v>
      </c>
      <c r="T317" s="187" t="s">
        <v>159</v>
      </c>
      <c r="U317" s="161">
        <v>0</v>
      </c>
      <c r="V317" s="161">
        <f>ROUND(E317*U317,2)</f>
        <v>0</v>
      </c>
      <c r="W317" s="161"/>
      <c r="X317" s="151"/>
      <c r="Y317" s="151"/>
      <c r="Z317" s="151"/>
      <c r="AA317" s="151"/>
      <c r="AB317" s="151"/>
      <c r="AC317" s="151"/>
      <c r="AD317" s="151"/>
      <c r="AE317" s="151"/>
      <c r="AF317" s="151"/>
      <c r="AG317" s="151" t="s">
        <v>360</v>
      </c>
      <c r="AH317" s="151"/>
      <c r="AI317" s="151"/>
      <c r="AJ317" s="151"/>
      <c r="AK317" s="151"/>
      <c r="AL317" s="151"/>
      <c r="AM317" s="151"/>
      <c r="AN317" s="151"/>
      <c r="AO317" s="151"/>
      <c r="AP317" s="151"/>
      <c r="AQ317" s="151"/>
      <c r="AR317" s="151"/>
      <c r="AS317" s="151"/>
      <c r="AT317" s="151"/>
      <c r="AU317" s="151"/>
      <c r="AV317" s="151"/>
      <c r="AW317" s="151"/>
      <c r="AX317" s="151"/>
      <c r="AY317" s="151"/>
      <c r="AZ317" s="151"/>
      <c r="BA317" s="151"/>
      <c r="BB317" s="151"/>
      <c r="BC317" s="151"/>
      <c r="BD317" s="151"/>
      <c r="BE317" s="151"/>
      <c r="BF317" s="151"/>
      <c r="BG317" s="151"/>
      <c r="BH317" s="151"/>
    </row>
    <row r="318" spans="1:60" outlineLevel="1" x14ac:dyDescent="0.2">
      <c r="A318" s="181">
        <v>44</v>
      </c>
      <c r="B318" s="182" t="s">
        <v>365</v>
      </c>
      <c r="C318" s="194" t="s">
        <v>366</v>
      </c>
      <c r="D318" s="183" t="s">
        <v>359</v>
      </c>
      <c r="E318" s="184">
        <v>1</v>
      </c>
      <c r="F318" s="185"/>
      <c r="G318" s="186">
        <f>ROUND(E318*F318,2)</f>
        <v>0</v>
      </c>
      <c r="H318" s="185"/>
      <c r="I318" s="186">
        <f>ROUND(E318*H318,2)</f>
        <v>0</v>
      </c>
      <c r="J318" s="185"/>
      <c r="K318" s="186">
        <f>ROUND(E318*J318,2)</f>
        <v>0</v>
      </c>
      <c r="L318" s="186">
        <v>21</v>
      </c>
      <c r="M318" s="186">
        <f>G318*(1+L318/100)</f>
        <v>0</v>
      </c>
      <c r="N318" s="186">
        <v>0</v>
      </c>
      <c r="O318" s="186">
        <f>ROUND(E318*N318,2)</f>
        <v>0</v>
      </c>
      <c r="P318" s="186">
        <v>0</v>
      </c>
      <c r="Q318" s="186">
        <f>ROUND(E318*P318,2)</f>
        <v>0</v>
      </c>
      <c r="R318" s="186"/>
      <c r="S318" s="186" t="s">
        <v>134</v>
      </c>
      <c r="T318" s="187" t="s">
        <v>159</v>
      </c>
      <c r="U318" s="161">
        <v>0</v>
      </c>
      <c r="V318" s="161">
        <f>ROUND(E318*U318,2)</f>
        <v>0</v>
      </c>
      <c r="W318" s="161"/>
      <c r="X318" s="151"/>
      <c r="Y318" s="151"/>
      <c r="Z318" s="151"/>
      <c r="AA318" s="151"/>
      <c r="AB318" s="151"/>
      <c r="AC318" s="151"/>
      <c r="AD318" s="151"/>
      <c r="AE318" s="151"/>
      <c r="AF318" s="151"/>
      <c r="AG318" s="151" t="s">
        <v>360</v>
      </c>
      <c r="AH318" s="151"/>
      <c r="AI318" s="151"/>
      <c r="AJ318" s="151"/>
      <c r="AK318" s="151"/>
      <c r="AL318" s="151"/>
      <c r="AM318" s="151"/>
      <c r="AN318" s="151"/>
      <c r="AO318" s="151"/>
      <c r="AP318" s="151"/>
      <c r="AQ318" s="151"/>
      <c r="AR318" s="151"/>
      <c r="AS318" s="151"/>
      <c r="AT318" s="151"/>
      <c r="AU318" s="151"/>
      <c r="AV318" s="151"/>
      <c r="AW318" s="151"/>
      <c r="AX318" s="151"/>
      <c r="AY318" s="151"/>
      <c r="AZ318" s="151"/>
      <c r="BA318" s="151"/>
      <c r="BB318" s="151"/>
      <c r="BC318" s="151"/>
      <c r="BD318" s="151"/>
      <c r="BE318" s="151"/>
      <c r="BF318" s="151"/>
      <c r="BG318" s="151"/>
      <c r="BH318" s="151"/>
    </row>
    <row r="319" spans="1:60" x14ac:dyDescent="0.2">
      <c r="A319" s="168" t="s">
        <v>128</v>
      </c>
      <c r="B319" s="169" t="s">
        <v>102</v>
      </c>
      <c r="C319" s="190" t="s">
        <v>28</v>
      </c>
      <c r="D319" s="170"/>
      <c r="E319" s="171"/>
      <c r="F319" s="172"/>
      <c r="G319" s="172">
        <f>SUMIF(AG320:AG321,"&lt;&gt;NOR",G320:G321)</f>
        <v>0</v>
      </c>
      <c r="H319" s="172"/>
      <c r="I319" s="172">
        <f>SUM(I320:I321)</f>
        <v>0</v>
      </c>
      <c r="J319" s="172"/>
      <c r="K319" s="172">
        <f>SUM(K320:K321)</f>
        <v>0</v>
      </c>
      <c r="L319" s="172"/>
      <c r="M319" s="172">
        <f>SUM(M320:M321)</f>
        <v>0</v>
      </c>
      <c r="N319" s="172"/>
      <c r="O319" s="172">
        <f>SUM(O320:O321)</f>
        <v>0</v>
      </c>
      <c r="P319" s="172"/>
      <c r="Q319" s="172">
        <f>SUM(Q320:Q321)</f>
        <v>0</v>
      </c>
      <c r="R319" s="172"/>
      <c r="S319" s="172"/>
      <c r="T319" s="173"/>
      <c r="U319" s="167"/>
      <c r="V319" s="167">
        <f>SUM(V320:V321)</f>
        <v>0</v>
      </c>
      <c r="W319" s="167"/>
      <c r="AG319" t="s">
        <v>129</v>
      </c>
    </row>
    <row r="320" spans="1:60" outlineLevel="1" x14ac:dyDescent="0.2">
      <c r="A320" s="181">
        <v>45</v>
      </c>
      <c r="B320" s="182" t="s">
        <v>367</v>
      </c>
      <c r="C320" s="194" t="s">
        <v>368</v>
      </c>
      <c r="D320" s="183" t="s">
        <v>274</v>
      </c>
      <c r="E320" s="184">
        <v>1</v>
      </c>
      <c r="F320" s="185"/>
      <c r="G320" s="186">
        <f>ROUND(E320*F320,2)</f>
        <v>0</v>
      </c>
      <c r="H320" s="185"/>
      <c r="I320" s="186">
        <f>ROUND(E320*H320,2)</f>
        <v>0</v>
      </c>
      <c r="J320" s="185"/>
      <c r="K320" s="186">
        <f>ROUND(E320*J320,2)</f>
        <v>0</v>
      </c>
      <c r="L320" s="186">
        <v>21</v>
      </c>
      <c r="M320" s="186">
        <f>G320*(1+L320/100)</f>
        <v>0</v>
      </c>
      <c r="N320" s="186">
        <v>0</v>
      </c>
      <c r="O320" s="186">
        <f>ROUND(E320*N320,2)</f>
        <v>0</v>
      </c>
      <c r="P320" s="186">
        <v>0</v>
      </c>
      <c r="Q320" s="186">
        <f>ROUND(E320*P320,2)</f>
        <v>0</v>
      </c>
      <c r="R320" s="186"/>
      <c r="S320" s="186" t="s">
        <v>163</v>
      </c>
      <c r="T320" s="187" t="s">
        <v>159</v>
      </c>
      <c r="U320" s="161">
        <v>0</v>
      </c>
      <c r="V320" s="161">
        <f>ROUND(E320*U320,2)</f>
        <v>0</v>
      </c>
      <c r="W320" s="161"/>
      <c r="X320" s="151"/>
      <c r="Y320" s="151"/>
      <c r="Z320" s="151"/>
      <c r="AA320" s="151"/>
      <c r="AB320" s="151"/>
      <c r="AC320" s="151"/>
      <c r="AD320" s="151"/>
      <c r="AE320" s="151"/>
      <c r="AF320" s="151"/>
      <c r="AG320" s="151" t="s">
        <v>360</v>
      </c>
      <c r="AH320" s="151"/>
      <c r="AI320" s="151"/>
      <c r="AJ320" s="151"/>
      <c r="AK320" s="151"/>
      <c r="AL320" s="151"/>
      <c r="AM320" s="151"/>
      <c r="AN320" s="151"/>
      <c r="AO320" s="151"/>
      <c r="AP320" s="151"/>
      <c r="AQ320" s="151"/>
      <c r="AR320" s="151"/>
      <c r="AS320" s="151"/>
      <c r="AT320" s="151"/>
      <c r="AU320" s="151"/>
      <c r="AV320" s="151"/>
      <c r="AW320" s="151"/>
      <c r="AX320" s="151"/>
      <c r="AY320" s="151"/>
      <c r="AZ320" s="151"/>
      <c r="BA320" s="151"/>
      <c r="BB320" s="151"/>
      <c r="BC320" s="151"/>
      <c r="BD320" s="151"/>
      <c r="BE320" s="151"/>
      <c r="BF320" s="151"/>
      <c r="BG320" s="151"/>
      <c r="BH320" s="151"/>
    </row>
    <row r="321" spans="1:60" outlineLevel="1" x14ac:dyDescent="0.2">
      <c r="A321" s="174">
        <v>46</v>
      </c>
      <c r="B321" s="175" t="s">
        <v>369</v>
      </c>
      <c r="C321" s="191" t="s">
        <v>370</v>
      </c>
      <c r="D321" s="176" t="s">
        <v>359</v>
      </c>
      <c r="E321" s="177">
        <v>1</v>
      </c>
      <c r="F321" s="178"/>
      <c r="G321" s="179">
        <f>ROUND(E321*F321,2)</f>
        <v>0</v>
      </c>
      <c r="H321" s="178"/>
      <c r="I321" s="179">
        <f>ROUND(E321*H321,2)</f>
        <v>0</v>
      </c>
      <c r="J321" s="178"/>
      <c r="K321" s="179">
        <f>ROUND(E321*J321,2)</f>
        <v>0</v>
      </c>
      <c r="L321" s="179">
        <v>21</v>
      </c>
      <c r="M321" s="179">
        <f>G321*(1+L321/100)</f>
        <v>0</v>
      </c>
      <c r="N321" s="179">
        <v>0</v>
      </c>
      <c r="O321" s="179">
        <f>ROUND(E321*N321,2)</f>
        <v>0</v>
      </c>
      <c r="P321" s="179">
        <v>0</v>
      </c>
      <c r="Q321" s="179">
        <f>ROUND(E321*P321,2)</f>
        <v>0</v>
      </c>
      <c r="R321" s="179"/>
      <c r="S321" s="179" t="s">
        <v>134</v>
      </c>
      <c r="T321" s="180" t="s">
        <v>159</v>
      </c>
      <c r="U321" s="161">
        <v>0</v>
      </c>
      <c r="V321" s="161">
        <f>ROUND(E321*U321,2)</f>
        <v>0</v>
      </c>
      <c r="W321" s="161"/>
      <c r="X321" s="151"/>
      <c r="Y321" s="151"/>
      <c r="Z321" s="151"/>
      <c r="AA321" s="151"/>
      <c r="AB321" s="151"/>
      <c r="AC321" s="151"/>
      <c r="AD321" s="151"/>
      <c r="AE321" s="151"/>
      <c r="AF321" s="151"/>
      <c r="AG321" s="151" t="s">
        <v>360</v>
      </c>
      <c r="AH321" s="151"/>
      <c r="AI321" s="151"/>
      <c r="AJ321" s="151"/>
      <c r="AK321" s="151"/>
      <c r="AL321" s="151"/>
      <c r="AM321" s="151"/>
      <c r="AN321" s="151"/>
      <c r="AO321" s="151"/>
      <c r="AP321" s="151"/>
      <c r="AQ321" s="151"/>
      <c r="AR321" s="151"/>
      <c r="AS321" s="151"/>
      <c r="AT321" s="151"/>
      <c r="AU321" s="151"/>
      <c r="AV321" s="151"/>
      <c r="AW321" s="151"/>
      <c r="AX321" s="151"/>
      <c r="AY321" s="151"/>
      <c r="AZ321" s="151"/>
      <c r="BA321" s="151"/>
      <c r="BB321" s="151"/>
      <c r="BC321" s="151"/>
      <c r="BD321" s="151"/>
      <c r="BE321" s="151"/>
      <c r="BF321" s="151"/>
      <c r="BG321" s="151"/>
      <c r="BH321" s="151"/>
    </row>
    <row r="322" spans="1:60" x14ac:dyDescent="0.2">
      <c r="A322" s="5"/>
      <c r="B322" s="6"/>
      <c r="C322" s="196"/>
      <c r="D322" s="8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AE322">
        <v>15</v>
      </c>
      <c r="AF322">
        <v>21</v>
      </c>
    </row>
    <row r="323" spans="1:60" x14ac:dyDescent="0.2">
      <c r="A323" s="154"/>
      <c r="B323" s="155" t="s">
        <v>29</v>
      </c>
      <c r="C323" s="197"/>
      <c r="D323" s="156"/>
      <c r="E323" s="157"/>
      <c r="F323" s="157"/>
      <c r="G323" s="189">
        <f>G8+G28+G33+G41+G56+G71+G87+G120+G122+G192+G195+G243+G252+G273+G304+G307+G314+G319</f>
        <v>0</v>
      </c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AE323">
        <f>SUMIF(L7:L321,AE322,G7:G321)</f>
        <v>0</v>
      </c>
      <c r="AF323">
        <f>SUMIF(L7:L321,AF322,G7:G321)</f>
        <v>0</v>
      </c>
      <c r="AG323" t="s">
        <v>371</v>
      </c>
    </row>
    <row r="324" spans="1:60" x14ac:dyDescent="0.2">
      <c r="C324" s="198"/>
      <c r="D324" s="142"/>
      <c r="AG324" t="s">
        <v>372</v>
      </c>
    </row>
    <row r="325" spans="1:60" x14ac:dyDescent="0.2">
      <c r="D325" s="142"/>
    </row>
    <row r="326" spans="1:60" x14ac:dyDescent="0.2">
      <c r="D326" s="142"/>
    </row>
    <row r="327" spans="1:60" x14ac:dyDescent="0.2">
      <c r="D327" s="142"/>
    </row>
    <row r="328" spans="1:60" x14ac:dyDescent="0.2">
      <c r="D328" s="142"/>
    </row>
    <row r="329" spans="1:60" x14ac:dyDescent="0.2">
      <c r="D329" s="142"/>
    </row>
    <row r="330" spans="1:60" x14ac:dyDescent="0.2">
      <c r="D330" s="142"/>
    </row>
    <row r="331" spans="1:60" x14ac:dyDescent="0.2">
      <c r="D331" s="142"/>
    </row>
    <row r="332" spans="1:60" x14ac:dyDescent="0.2">
      <c r="D332" s="142"/>
    </row>
    <row r="333" spans="1:60" x14ac:dyDescent="0.2">
      <c r="D333" s="142"/>
    </row>
    <row r="334" spans="1:60" x14ac:dyDescent="0.2">
      <c r="D334" s="142"/>
    </row>
    <row r="335" spans="1:60" x14ac:dyDescent="0.2">
      <c r="D335" s="142"/>
    </row>
    <row r="336" spans="1:60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sheetProtection password="DCCD" sheet="1"/>
  <mergeCells count="6">
    <mergeCell ref="C191:G191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1. část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1. část Pol'!Názvy_tisku</vt:lpstr>
      <vt:lpstr>oadresa</vt:lpstr>
      <vt:lpstr>Stavba!Objednatel</vt:lpstr>
      <vt:lpstr>Stavba!Objekt</vt:lpstr>
      <vt:lpstr>'01 1. část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2017-11-26T13:24:09Z</dcterms:modified>
</cp:coreProperties>
</file>